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0" yWindow="-45" windowWidth="15855" windowHeight="12045" firstSheet="1" activeTab="1"/>
  </bookViews>
  <sheets>
    <sheet name="ID" sheetId="10" state="hidden" r:id="rId1"/>
    <sheet name="Planfin_ต.ค.63" sheetId="94" r:id="rId2"/>
    <sheet name="EBITDA" sheetId="95" r:id="rId3"/>
    <sheet name="นำเสนอ" sheetId="97" r:id="rId4"/>
    <sheet name="Sheet1" sheetId="98" r:id="rId5"/>
    <sheet name="Sheet2" sheetId="117" r:id="rId6"/>
  </sheets>
  <definedNames>
    <definedName name="_xlnm._FilterDatabase" localSheetId="0" hidden="1">ID!$A$1:$I$918</definedName>
    <definedName name="_xlnm._FilterDatabase" localSheetId="5" hidden="1">Sheet2!$A$1:$V$481</definedName>
    <definedName name="_xlnm.Print_Area" localSheetId="2">EBITDA!$G$1:$M$21</definedName>
    <definedName name="_xlnm.Print_Titles" localSheetId="1">Planfin_ต.ค.63!$A:$B</definedName>
  </definedNames>
  <calcPr calcId="144525"/>
</workbook>
</file>

<file path=xl/calcChain.xml><?xml version="1.0" encoding="utf-8"?>
<calcChain xmlns="http://schemas.openxmlformats.org/spreadsheetml/2006/main">
  <c r="CE33" i="94" l="1"/>
  <c r="CE17" i="94"/>
  <c r="CE42" i="94"/>
  <c r="BX34" i="94"/>
  <c r="G35" i="94"/>
  <c r="N35" i="94"/>
  <c r="L35" i="94"/>
  <c r="M35" i="94"/>
  <c r="K35" i="94"/>
  <c r="J35" i="94"/>
  <c r="D35" i="94"/>
  <c r="E35" i="94"/>
  <c r="F35" i="94"/>
  <c r="H35" i="94"/>
  <c r="O35" i="94"/>
  <c r="P35" i="94"/>
  <c r="Q35" i="94"/>
  <c r="R35" i="94"/>
  <c r="S35" i="94"/>
  <c r="T35" i="94"/>
  <c r="U35" i="94"/>
  <c r="V35" i="94"/>
  <c r="W35" i="94"/>
  <c r="X35" i="94"/>
  <c r="Y35" i="94"/>
  <c r="Z35" i="94"/>
  <c r="AC35" i="94" s="1"/>
  <c r="AA35" i="94"/>
  <c r="AB35" i="94"/>
  <c r="AD35" i="94"/>
  <c r="AE35" i="94"/>
  <c r="AF35" i="94"/>
  <c r="AG35" i="94"/>
  <c r="AJ35" i="94" s="1"/>
  <c r="AH35" i="94"/>
  <c r="AI35" i="94"/>
  <c r="AK35" i="94"/>
  <c r="AL35" i="94"/>
  <c r="AM35" i="94"/>
  <c r="AN35" i="94"/>
  <c r="AO35" i="94"/>
  <c r="AP35" i="94"/>
  <c r="AQ35" i="94" s="1"/>
  <c r="AR35" i="94"/>
  <c r="AS35" i="94"/>
  <c r="AT35" i="94"/>
  <c r="AU35" i="94"/>
  <c r="AV35" i="94"/>
  <c r="AW35" i="94"/>
  <c r="AX35" i="94"/>
  <c r="AY35" i="94"/>
  <c r="AZ35" i="94"/>
  <c r="BA35" i="94"/>
  <c r="BB35" i="94"/>
  <c r="BC35" i="94"/>
  <c r="BD35" i="94"/>
  <c r="BE35" i="94"/>
  <c r="BF35" i="94"/>
  <c r="BG35" i="94"/>
  <c r="BH35" i="94"/>
  <c r="BI35" i="94"/>
  <c r="BJ35" i="94"/>
  <c r="BK35" i="94"/>
  <c r="BL35" i="94"/>
  <c r="BM35" i="94"/>
  <c r="BN35" i="94"/>
  <c r="BO35" i="94"/>
  <c r="BP35" i="94"/>
  <c r="BQ35" i="94"/>
  <c r="BR35" i="94"/>
  <c r="BS35" i="94"/>
  <c r="BT35" i="94"/>
  <c r="BU35" i="94"/>
  <c r="BV35" i="94"/>
  <c r="BW35" i="94"/>
  <c r="BX35" i="94"/>
  <c r="BY35" i="94"/>
  <c r="BZ35" i="94"/>
  <c r="CA35" i="94"/>
  <c r="CB35" i="94"/>
  <c r="CC35" i="94"/>
  <c r="CD35" i="94"/>
  <c r="CG35" i="94" s="1"/>
  <c r="CE35" i="94"/>
  <c r="CF35" i="94"/>
  <c r="CH35" i="94"/>
  <c r="CI35" i="94"/>
  <c r="CJ35" i="94"/>
  <c r="CK35" i="94"/>
  <c r="CN35" i="94" s="1"/>
  <c r="CL35" i="94"/>
  <c r="CM35" i="94"/>
  <c r="CO35" i="94"/>
  <c r="CP35" i="94"/>
  <c r="CQ35" i="94"/>
  <c r="CR35" i="94"/>
  <c r="C35" i="94"/>
  <c r="F36" i="94"/>
  <c r="F34" i="94" l="1"/>
  <c r="DG37" i="94" l="1"/>
  <c r="DM15" i="94"/>
  <c r="DL15" i="94"/>
  <c r="DL14" i="94"/>
  <c r="D34" i="94"/>
  <c r="E34" i="94"/>
  <c r="G34" i="94"/>
  <c r="H34" i="94"/>
  <c r="I34" i="94"/>
  <c r="J34" i="94"/>
  <c r="K34" i="94"/>
  <c r="L34" i="94"/>
  <c r="M34" i="94"/>
  <c r="N34" i="94"/>
  <c r="O34" i="94"/>
  <c r="P34" i="94"/>
  <c r="Q34" i="94"/>
  <c r="R34" i="94"/>
  <c r="S34" i="94"/>
  <c r="T34" i="94"/>
  <c r="U34" i="94"/>
  <c r="V34" i="94"/>
  <c r="W34" i="94"/>
  <c r="X34" i="94"/>
  <c r="Y34" i="94"/>
  <c r="Z34" i="94"/>
  <c r="AA34" i="94"/>
  <c r="AB34" i="94"/>
  <c r="AC34" i="94"/>
  <c r="AD34" i="94"/>
  <c r="AE34" i="94"/>
  <c r="AF34" i="94"/>
  <c r="AG34" i="94"/>
  <c r="AH34" i="94"/>
  <c r="AI34" i="94"/>
  <c r="AJ34" i="94"/>
  <c r="AK34" i="94"/>
  <c r="AL34" i="94"/>
  <c r="AM34" i="94"/>
  <c r="AN34" i="94"/>
  <c r="AO34" i="94"/>
  <c r="AP34" i="94"/>
  <c r="AQ34" i="94"/>
  <c r="AR34" i="94"/>
  <c r="AS34" i="94"/>
  <c r="AT34" i="94"/>
  <c r="AU34" i="94"/>
  <c r="AV34" i="94"/>
  <c r="AW34" i="94"/>
  <c r="AX34" i="94"/>
  <c r="AY34" i="94"/>
  <c r="AZ34" i="94"/>
  <c r="BA34" i="94"/>
  <c r="BB34" i="94"/>
  <c r="BC34" i="94"/>
  <c r="BD34" i="94"/>
  <c r="BE34" i="94"/>
  <c r="BF34" i="94"/>
  <c r="BG34" i="94"/>
  <c r="BH34" i="94"/>
  <c r="BI34" i="94"/>
  <c r="BJ34" i="94"/>
  <c r="BK34" i="94"/>
  <c r="BL34" i="94"/>
  <c r="BM34" i="94"/>
  <c r="BN34" i="94"/>
  <c r="BO34" i="94"/>
  <c r="BP34" i="94"/>
  <c r="BQ34" i="94"/>
  <c r="BR34" i="94"/>
  <c r="BS34" i="94"/>
  <c r="BT34" i="94"/>
  <c r="BU34" i="94"/>
  <c r="BV34" i="94"/>
  <c r="BW34" i="94"/>
  <c r="BY34" i="94"/>
  <c r="BZ34" i="94"/>
  <c r="CA34" i="94"/>
  <c r="CB34" i="94"/>
  <c r="CC34" i="94"/>
  <c r="CD34" i="94"/>
  <c r="CE34" i="94"/>
  <c r="CF34" i="94"/>
  <c r="CG34" i="94"/>
  <c r="CH34" i="94"/>
  <c r="CI34" i="94"/>
  <c r="CJ34" i="94"/>
  <c r="CK34" i="94"/>
  <c r="CL34" i="94"/>
  <c r="CM34" i="94"/>
  <c r="CN34" i="94"/>
  <c r="CO34" i="94"/>
  <c r="CP34" i="94"/>
  <c r="CQ34" i="94"/>
  <c r="CR34" i="94"/>
  <c r="CS34" i="94"/>
  <c r="CT34" i="94"/>
  <c r="CU34" i="94"/>
  <c r="CV34" i="94"/>
  <c r="CW34" i="94"/>
  <c r="CX34" i="94"/>
  <c r="CY34" i="94"/>
  <c r="CZ34" i="94"/>
  <c r="DA34" i="94"/>
  <c r="DB34" i="94"/>
  <c r="DC34" i="94"/>
  <c r="DD34" i="94"/>
  <c r="DE34" i="94"/>
  <c r="DF34" i="94"/>
  <c r="DG34" i="94"/>
  <c r="DH34" i="94"/>
  <c r="DI34" i="94"/>
  <c r="DJ34" i="94"/>
  <c r="C34" i="94"/>
  <c r="H17" i="94"/>
  <c r="C17" i="94"/>
  <c r="F17" i="94"/>
  <c r="G17" i="94"/>
  <c r="E17" i="94"/>
  <c r="D17" i="94"/>
  <c r="DG17" i="94" l="1"/>
  <c r="DG33" i="94"/>
  <c r="DG42" i="94" s="1"/>
  <c r="BY41" i="94" l="1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20" i="95" s="1"/>
  <c r="H20" i="95"/>
  <c r="C19" i="97"/>
  <c r="D19" i="97"/>
  <c r="E19" i="97"/>
  <c r="I14" i="95"/>
  <c r="H14" i="95"/>
  <c r="C13" i="97"/>
  <c r="D13" i="97"/>
  <c r="E13" i="97"/>
  <c r="I11" i="95"/>
  <c r="E10" i="97"/>
  <c r="C10" i="97"/>
  <c r="D10" i="97"/>
  <c r="H11" i="95"/>
  <c r="H10" i="95"/>
  <c r="Q17" i="94"/>
  <c r="R17" i="94"/>
  <c r="S17" i="94"/>
  <c r="T17" i="94"/>
  <c r="W17" i="94"/>
  <c r="F19" i="97" l="1"/>
  <c r="F13" i="97"/>
  <c r="F10" i="97"/>
  <c r="U17" i="94"/>
  <c r="V17" i="94" s="1"/>
  <c r="DP16" i="94"/>
  <c r="AV41" i="94"/>
  <c r="AA41" i="94"/>
  <c r="CS35" i="94" l="1"/>
  <c r="J17" i="97" s="1"/>
  <c r="D17" i="97"/>
  <c r="I17" i="97"/>
  <c r="C17" i="97"/>
  <c r="I18" i="95"/>
  <c r="H18" i="95"/>
  <c r="J15" i="97"/>
  <c r="D15" i="97"/>
  <c r="I15" i="97"/>
  <c r="C15" i="97"/>
  <c r="I16" i="95"/>
  <c r="H16" i="95"/>
  <c r="J14" i="97"/>
  <c r="D14" i="97"/>
  <c r="I14" i="97"/>
  <c r="C14" i="97"/>
  <c r="I15" i="95"/>
  <c r="H15" i="95"/>
  <c r="K13" i="97"/>
  <c r="J13" i="97"/>
  <c r="I13" i="97"/>
  <c r="J12" i="97"/>
  <c r="D12" i="97"/>
  <c r="I12" i="97"/>
  <c r="C12" i="97"/>
  <c r="I13" i="95"/>
  <c r="H13" i="95"/>
  <c r="K11" i="97"/>
  <c r="E11" i="97"/>
  <c r="J11" i="97"/>
  <c r="I11" i="97"/>
  <c r="AZ33" i="94"/>
  <c r="K10" i="97"/>
  <c r="J10" i="97"/>
  <c r="I10" i="97"/>
  <c r="J9" i="97"/>
  <c r="D9" i="97"/>
  <c r="I9" i="97"/>
  <c r="C9" i="97"/>
  <c r="I10" i="95"/>
  <c r="H9" i="95"/>
  <c r="AE33" i="94"/>
  <c r="K7" i="97"/>
  <c r="J7" i="97"/>
  <c r="I7" i="97"/>
  <c r="I8" i="95"/>
  <c r="E7" i="97"/>
  <c r="E6" i="97"/>
  <c r="D7" i="97"/>
  <c r="C7" i="97"/>
  <c r="D6" i="97"/>
  <c r="C6" i="97"/>
  <c r="H7" i="95"/>
  <c r="DM32" i="94"/>
  <c r="H8" i="95" l="1"/>
  <c r="B8" i="95"/>
  <c r="L11" i="97"/>
  <c r="AB36" i="94"/>
  <c r="AO36" i="94"/>
  <c r="F7" i="97"/>
  <c r="DO32" i="94"/>
  <c r="DP32" i="94" s="1"/>
  <c r="DQ32" i="94" s="1"/>
  <c r="C36" i="94"/>
  <c r="E18" i="97" l="1"/>
  <c r="D18" i="97"/>
  <c r="C18" i="97"/>
  <c r="H19" i="95"/>
  <c r="E17" i="97"/>
  <c r="E16" i="97"/>
  <c r="D16" i="97"/>
  <c r="C16" i="97"/>
  <c r="H17" i="95"/>
  <c r="E15" i="97"/>
  <c r="E14" i="97"/>
  <c r="BP36" i="94"/>
  <c r="E12" i="97"/>
  <c r="BJ36" i="94"/>
  <c r="BI36" i="94"/>
  <c r="D11" i="97"/>
  <c r="C11" i="97"/>
  <c r="H12" i="95"/>
  <c r="AZ36" i="94"/>
  <c r="E9" i="97"/>
  <c r="E8" i="97"/>
  <c r="D8" i="97"/>
  <c r="C8" i="97"/>
  <c r="Y36" i="94"/>
  <c r="E5" i="97"/>
  <c r="D5" i="97"/>
  <c r="C5" i="97"/>
  <c r="H6" i="95"/>
  <c r="C4" i="97"/>
  <c r="D4" i="97"/>
  <c r="E4" i="97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19" i="95" s="1"/>
  <c r="CW35" i="94"/>
  <c r="CV35" i="94"/>
  <c r="CT35" i="94"/>
  <c r="K17" i="97" s="1"/>
  <c r="CS36" i="94"/>
  <c r="CR36" i="94"/>
  <c r="CQ36" i="94"/>
  <c r="CP36" i="94"/>
  <c r="K16" i="97"/>
  <c r="J16" i="97"/>
  <c r="I16" i="97"/>
  <c r="I17" i="95"/>
  <c r="K15" i="97"/>
  <c r="K14" i="97"/>
  <c r="K12" i="97"/>
  <c r="BH36" i="94"/>
  <c r="BG36" i="94"/>
  <c r="I12" i="95"/>
  <c r="AV36" i="94"/>
  <c r="AS36" i="94"/>
  <c r="K9" i="97"/>
  <c r="AN36" i="94"/>
  <c r="AM36" i="94"/>
  <c r="AL36" i="94"/>
  <c r="K8" i="97"/>
  <c r="J8" i="97"/>
  <c r="I8" i="97"/>
  <c r="I9" i="95"/>
  <c r="K6" i="97"/>
  <c r="J6" i="97"/>
  <c r="I6" i="97"/>
  <c r="K5" i="97"/>
  <c r="J5" i="97"/>
  <c r="I5" i="97"/>
  <c r="I6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5" i="95"/>
  <c r="I4" i="97"/>
  <c r="J4" i="97"/>
  <c r="K4" i="97"/>
  <c r="B5" i="95" l="1"/>
  <c r="H5" i="95"/>
  <c r="R36" i="94"/>
  <c r="I7" i="95"/>
  <c r="N33" i="94"/>
  <c r="DF36" i="94"/>
  <c r="L12" i="97"/>
  <c r="S36" i="94"/>
  <c r="F17" i="97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L16" i="97"/>
  <c r="CI36" i="94"/>
  <c r="F16" i="97"/>
  <c r="F15" i="97"/>
  <c r="CB36" i="94"/>
  <c r="CC36" i="94"/>
  <c r="BY33" i="94"/>
  <c r="BR33" i="94"/>
  <c r="BQ36" i="94"/>
  <c r="BQ48" i="94" s="1"/>
  <c r="K36" i="94"/>
  <c r="AW33" i="94"/>
  <c r="AW36" i="94"/>
  <c r="AY36" i="94"/>
  <c r="L8" i="97"/>
  <c r="AF36" i="94"/>
  <c r="AG36" i="94"/>
  <c r="AI33" i="94"/>
  <c r="AH36" i="94"/>
  <c r="AK36" i="94"/>
  <c r="X36" i="94"/>
  <c r="F9" i="97"/>
  <c r="BR36" i="94"/>
  <c r="BS36" i="94" s="1"/>
  <c r="BB36" i="94"/>
  <c r="AT36" i="94"/>
  <c r="BC36" i="94"/>
  <c r="F11" i="97"/>
  <c r="AA36" i="94"/>
  <c r="AA48" i="94" s="1"/>
  <c r="U33" i="94"/>
  <c r="W36" i="94"/>
  <c r="F6" i="97"/>
  <c r="T36" i="94"/>
  <c r="T48" i="94" s="1"/>
  <c r="L7" i="97"/>
  <c r="L15" i="97"/>
  <c r="DI35" i="94"/>
  <c r="L19" i="97" s="1"/>
  <c r="Q36" i="94"/>
  <c r="Z36" i="94"/>
  <c r="BU36" i="94"/>
  <c r="CD36" i="94"/>
  <c r="BM36" i="94"/>
  <c r="BV36" i="94"/>
  <c r="CE36" i="94"/>
  <c r="L5" i="97"/>
  <c r="L6" i="97"/>
  <c r="L9" i="97"/>
  <c r="L10" i="97"/>
  <c r="L13" i="97"/>
  <c r="L14" i="97"/>
  <c r="CU35" i="94"/>
  <c r="L17" i="97" s="1"/>
  <c r="DB35" i="94"/>
  <c r="L18" i="97" s="1"/>
  <c r="AU36" i="94"/>
  <c r="BN36" i="94"/>
  <c r="BW36" i="94"/>
  <c r="AD36" i="94"/>
  <c r="BF36" i="94"/>
  <c r="BO36" i="94"/>
  <c r="BX36" i="94"/>
  <c r="BX37" i="94" s="1"/>
  <c r="CH36" i="94"/>
  <c r="AE36" i="94"/>
  <c r="F5" i="97"/>
  <c r="F8" i="97"/>
  <c r="F18" i="97"/>
  <c r="U36" i="94"/>
  <c r="F14" i="97"/>
  <c r="BY36" i="94"/>
  <c r="F12" i="97"/>
  <c r="AI36" i="94"/>
  <c r="BK36" i="94"/>
  <c r="BL36" i="94" s="1"/>
  <c r="CM36" i="94"/>
  <c r="BD36" i="94"/>
  <c r="CF36" i="94"/>
  <c r="DH36" i="94"/>
  <c r="L4" i="97"/>
  <c r="F4" i="97"/>
  <c r="K37" i="94" l="1"/>
  <c r="K48" i="94"/>
  <c r="AX33" i="94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9" i="95"/>
  <c r="J6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5" i="95"/>
  <c r="J20" i="95"/>
  <c r="B19" i="95"/>
  <c r="J18" i="95"/>
  <c r="B18" i="95"/>
  <c r="B17" i="95"/>
  <c r="J16" i="95"/>
  <c r="B16" i="95"/>
  <c r="J15" i="95"/>
  <c r="B15" i="95"/>
  <c r="B14" i="95"/>
  <c r="J13" i="95"/>
  <c r="B13" i="95"/>
  <c r="J12" i="95"/>
  <c r="B12" i="95"/>
  <c r="B11" i="95"/>
  <c r="J10" i="95"/>
  <c r="B10" i="95"/>
  <c r="B9" i="95"/>
  <c r="B7" i="95"/>
  <c r="B6" i="95"/>
  <c r="J5" i="95"/>
  <c r="K12" i="95"/>
  <c r="C12" i="95"/>
  <c r="C11" i="95"/>
  <c r="K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5" i="95"/>
  <c r="K20" i="95"/>
  <c r="J17" i="95"/>
  <c r="J7" i="95"/>
  <c r="K9" i="95"/>
  <c r="B20" i="95"/>
  <c r="J9" i="95"/>
  <c r="J14" i="95"/>
  <c r="K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6" i="95"/>
  <c r="K13" i="95"/>
  <c r="K18" i="95"/>
  <c r="K7" i="95"/>
  <c r="C18" i="95"/>
  <c r="C20" i="95"/>
  <c r="C9" i="95"/>
  <c r="C7" i="95"/>
  <c r="K8" i="95"/>
  <c r="C13" i="95"/>
  <c r="C15" i="95"/>
  <c r="C16" i="95"/>
  <c r="K17" i="95"/>
  <c r="K19" i="95"/>
  <c r="K11" i="95"/>
  <c r="K14" i="95"/>
  <c r="C19" i="95"/>
  <c r="C6" i="95"/>
  <c r="CS37" i="94"/>
  <c r="M18" i="95" s="1"/>
  <c r="L18" i="95"/>
  <c r="CL37" i="94"/>
  <c r="M17" i="95" s="1"/>
  <c r="L17" i="95"/>
  <c r="L10" i="95"/>
  <c r="J8" i="95"/>
  <c r="E36" i="94"/>
  <c r="C17" i="95"/>
  <c r="G33" i="94"/>
  <c r="H33" i="94" s="1"/>
  <c r="C8" i="95"/>
  <c r="DL34" i="94" l="1"/>
  <c r="H21" i="95" s="1"/>
  <c r="DM34" i="94"/>
  <c r="C20" i="97" s="1"/>
  <c r="D20" i="97"/>
  <c r="K21" i="95"/>
  <c r="DQ41" i="94"/>
  <c r="DN41" i="94"/>
  <c r="DM35" i="94"/>
  <c r="I20" i="97" s="1"/>
  <c r="DM33" i="94"/>
  <c r="J20" i="97"/>
  <c r="DN33" i="94"/>
  <c r="DN42" i="94" s="1"/>
  <c r="DK35" i="94"/>
  <c r="DK33" i="94"/>
  <c r="V42" i="94"/>
  <c r="U42" i="94"/>
  <c r="DL35" i="94"/>
  <c r="DL33" i="94"/>
  <c r="O17" i="94"/>
  <c r="O42" i="94" s="1"/>
  <c r="N42" i="94"/>
  <c r="D18" i="95"/>
  <c r="CQ48" i="94"/>
  <c r="D10" i="95"/>
  <c r="AM48" i="94"/>
  <c r="AO37" i="94"/>
  <c r="M10" i="95" s="1"/>
  <c r="AO48" i="94"/>
  <c r="BQ37" i="94"/>
  <c r="M14" i="95" s="1"/>
  <c r="E6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D36" i="94"/>
  <c r="CQ37" i="94"/>
  <c r="E18" i="95" s="1"/>
  <c r="D7" i="95"/>
  <c r="R37" i="94"/>
  <c r="D16" i="95"/>
  <c r="CC37" i="94"/>
  <c r="E16" i="95" s="1"/>
  <c r="DH42" i="94"/>
  <c r="CT42" i="94"/>
  <c r="L16" i="95"/>
  <c r="CE37" i="94"/>
  <c r="M16" i="95" s="1"/>
  <c r="D15" i="95"/>
  <c r="BV37" i="94"/>
  <c r="E15" i="95" s="1"/>
  <c r="M15" i="95"/>
  <c r="L15" i="95"/>
  <c r="DO22" i="94"/>
  <c r="DP22" i="94" s="1"/>
  <c r="DO27" i="94"/>
  <c r="DP27" i="94" s="1"/>
  <c r="DO31" i="94"/>
  <c r="DP31" i="94" s="1"/>
  <c r="L14" i="95"/>
  <c r="DO10" i="94"/>
  <c r="DP10" i="94" s="1"/>
  <c r="DQ10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2" i="95"/>
  <c r="BA37" i="94"/>
  <c r="E12" i="95" s="1"/>
  <c r="DO24" i="94"/>
  <c r="DP24" i="94" s="1"/>
  <c r="DK43" i="94"/>
  <c r="J11" i="95"/>
  <c r="J21" i="95" s="1"/>
  <c r="DO14" i="94"/>
  <c r="DP14" i="94" s="1"/>
  <c r="DQ14" i="94" s="1"/>
  <c r="DK41" i="94"/>
  <c r="DO41" i="94"/>
  <c r="L9" i="95"/>
  <c r="AH37" i="94"/>
  <c r="M9" i="95" s="1"/>
  <c r="DN46" i="94"/>
  <c r="DN47" i="94" s="1"/>
  <c r="B23" i="95"/>
  <c r="AA37" i="94"/>
  <c r="M8" i="95" s="1"/>
  <c r="L8" i="95"/>
  <c r="DK46" i="94"/>
  <c r="DK47" i="94" s="1"/>
  <c r="C23" i="95"/>
  <c r="DO23" i="94"/>
  <c r="DP23" i="94" s="1"/>
  <c r="DM43" i="94"/>
  <c r="DO11" i="94"/>
  <c r="DP11" i="94" s="1"/>
  <c r="DQ11" i="94" s="1"/>
  <c r="DO9" i="94"/>
  <c r="DP9" i="94" s="1"/>
  <c r="DQ9" i="94" s="1"/>
  <c r="DN43" i="94"/>
  <c r="D6" i="95"/>
  <c r="DO19" i="94"/>
  <c r="DP19" i="94" s="1"/>
  <c r="DM46" i="94"/>
  <c r="DM47" i="94" s="1"/>
  <c r="DO18" i="94"/>
  <c r="DL43" i="94"/>
  <c r="H36" i="94"/>
  <c r="DO15" i="94"/>
  <c r="DO13" i="94"/>
  <c r="DP13" i="94" s="1"/>
  <c r="DQ13" i="94" s="1"/>
  <c r="BC37" i="94"/>
  <c r="M12" i="95" s="1"/>
  <c r="L12" i="95"/>
  <c r="D19" i="95"/>
  <c r="CX37" i="94"/>
  <c r="E19" i="95" s="1"/>
  <c r="L7" i="95"/>
  <c r="T37" i="94"/>
  <c r="D11" i="95"/>
  <c r="AT37" i="94"/>
  <c r="E11" i="95" s="1"/>
  <c r="D14" i="95"/>
  <c r="BO37" i="94"/>
  <c r="E14" i="95" s="1"/>
  <c r="D20" i="95"/>
  <c r="DE37" i="94"/>
  <c r="E20" i="95" s="1"/>
  <c r="L13" i="95"/>
  <c r="BJ37" i="94"/>
  <c r="M13" i="95" s="1"/>
  <c r="D17" i="95"/>
  <c r="CJ37" i="94"/>
  <c r="E17" i="95" s="1"/>
  <c r="L20" i="95"/>
  <c r="AP42" i="94"/>
  <c r="DP15" i="94" l="1"/>
  <c r="DQ15" i="94" s="1"/>
  <c r="DO34" i="94"/>
  <c r="E20" i="97" s="1"/>
  <c r="DP6" i="94"/>
  <c r="DQ6" i="94" s="1"/>
  <c r="C21" i="95"/>
  <c r="I21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1" i="95"/>
  <c r="D21" i="95"/>
  <c r="DP18" i="94"/>
  <c r="DO35" i="94"/>
  <c r="K20" i="97" s="1"/>
  <c r="DM36" i="94"/>
  <c r="DO33" i="94"/>
  <c r="DP5" i="94"/>
  <c r="DK42" i="94"/>
  <c r="DK36" i="94"/>
  <c r="AF37" i="94"/>
  <c r="E9" i="95" s="1"/>
  <c r="AF48" i="94"/>
  <c r="M20" i="95"/>
  <c r="DG48" i="94"/>
  <c r="M37" i="94"/>
  <c r="M6" i="95" s="1"/>
  <c r="L19" i="95"/>
  <c r="CZ48" i="94"/>
  <c r="E7" i="95"/>
  <c r="R48" i="94"/>
  <c r="M7" i="95"/>
  <c r="AV37" i="94"/>
  <c r="M11" i="95" s="1"/>
  <c r="AV48" i="94"/>
  <c r="D8" i="95"/>
  <c r="Y48" i="94"/>
  <c r="D5" i="95"/>
  <c r="D49" i="94"/>
  <c r="D37" i="94"/>
  <c r="E5" i="95" s="1"/>
  <c r="L5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9" i="95"/>
  <c r="L6" i="95"/>
  <c r="CZ37" i="94"/>
  <c r="M19" i="95" s="1"/>
  <c r="L11" i="95"/>
  <c r="DO46" i="94"/>
  <c r="DO47" i="94" s="1"/>
  <c r="DO43" i="94"/>
  <c r="F37" i="94"/>
  <c r="M5" i="95" s="1"/>
  <c r="Y37" i="94"/>
  <c r="E8" i="95" s="1"/>
  <c r="DP34" i="94" l="1"/>
  <c r="DO36" i="94"/>
  <c r="DP36" i="94" s="1"/>
  <c r="DP17" i="94"/>
  <c r="DO42" i="94"/>
  <c r="DP33" i="94"/>
  <c r="L21" i="95"/>
  <c r="DP35" i="94"/>
  <c r="L20" i="97" s="1"/>
  <c r="DQ18" i="94"/>
  <c r="DQ35" i="94" s="1"/>
  <c r="DP46" i="94"/>
  <c r="DP47" i="94" s="1"/>
  <c r="DP43" i="94"/>
  <c r="DQ5" i="94"/>
  <c r="F20" i="97"/>
  <c r="D23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1" i="95" l="1"/>
  <c r="E21" i="95"/>
</calcChain>
</file>

<file path=xl/sharedStrings.xml><?xml version="1.0" encoding="utf-8"?>
<sst xmlns="http://schemas.openxmlformats.org/spreadsheetml/2006/main" count="22183" uniqueCount="2921">
  <si>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</si>
  <si>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</si>
  <si>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</si>
  <si>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</si>
  <si>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</si>
  <si>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</si>
  <si>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</si>
  <si>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</si>
  <si>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</si>
  <si>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</si>
  <si>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</si>
  <si>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</si>
  <si>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</si>
  <si>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</si>
  <si>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</si>
  <si>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</si>
  <si>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</si>
  <si>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</si>
  <si>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</si>
  <si>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</si>
  <si>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</si>
  <si>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</si>
  <si>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</si>
  <si>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</si>
  <si>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</si>
  <si>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</si>
  <si>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</si>
  <si>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</si>
  <si>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</si>
  <si>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</si>
  <si>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</si>
  <si>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</si>
  <si>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</si>
  <si>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</si>
  <si>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</si>
  <si>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</si>
  <si>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</si>
  <si>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</si>
  <si>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</si>
  <si>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</si>
  <si>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</si>
  <si>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</si>
  <si>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</si>
  <si>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</si>
  <si>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</si>
  <si>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</si>
  <si>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</si>
  <si>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</si>
  <si>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</si>
  <si>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</si>
  <si>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</si>
  <si>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</si>
  <si>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</si>
  <si>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</si>
  <si>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</si>
  <si>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</si>
  <si>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</si>
  <si>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</si>
  <si>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</si>
  <si>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</si>
  <si>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</si>
  <si>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</si>
  <si>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</si>
  <si>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</si>
  <si>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</si>
  <si>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</si>
  <si>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</si>
  <si>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</si>
  <si>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</si>
  <si>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</si>
  <si>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</si>
  <si>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</si>
  <si>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</si>
  <si>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</si>
  <si>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</si>
  <si>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</si>
  <si>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</si>
  <si>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</si>
  <si>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</si>
  <si>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</si>
  <si>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</si>
  <si>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</si>
  <si>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</si>
  <si>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</si>
  <si>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</si>
  <si>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</si>
  <si>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</si>
  <si>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</si>
  <si>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</si>
  <si>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</si>
  <si>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</si>
  <si>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</si>
  <si>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</si>
  <si>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</si>
  <si>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</si>
  <si>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</si>
  <si>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</si>
  <si>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</si>
  <si>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</si>
  <si>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</si>
  <si>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</si>
  <si>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</si>
  <si>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</si>
  <si>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</si>
  <si>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</si>
  <si>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</si>
  <si>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</si>
  <si>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</si>
  <si>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</si>
  <si>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</si>
  <si>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</si>
  <si>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</si>
  <si>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</si>
  <si>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</si>
  <si>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</si>
  <si>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</si>
  <si>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</si>
  <si>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</si>
  <si>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</si>
  <si>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</si>
  <si>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</si>
  <si>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</si>
  <si>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</si>
  <si>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</si>
  <si>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</si>
  <si>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</si>
  <si>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</si>
  <si>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</si>
  <si>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</si>
  <si>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</si>
  <si>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</si>
  <si>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</si>
  <si>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</si>
  <si>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</si>
  <si>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</si>
  <si>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</si>
  <si>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</si>
  <si>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</si>
  <si>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</si>
  <si>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</si>
  <si>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</si>
  <si>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</si>
  <si>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</si>
  <si>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</si>
  <si>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</si>
  <si>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</si>
  <si>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</si>
  <si>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</si>
  <si>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</si>
  <si>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</si>
  <si>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</si>
  <si>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</si>
  <si>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</si>
  <si>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</si>
  <si>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</si>
  <si>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</si>
  <si>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</si>
  <si>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</si>
  <si>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</si>
  <si>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</si>
  <si>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</si>
  <si>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</si>
  <si>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</si>
  <si>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</si>
  <si>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</si>
  <si>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</si>
  <si>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</si>
  <si>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</si>
  <si>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</si>
  <si>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</si>
  <si>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</si>
  <si>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</si>
  <si>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</si>
  <si>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</si>
  <si>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</si>
  <si>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</si>
  <si>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</si>
  <si>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</si>
  <si>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</si>
  <si>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</si>
  <si>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</si>
  <si>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</si>
  <si>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</si>
  <si>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</si>
  <si>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</si>
  <si>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</si>
  <si>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</si>
  <si>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</si>
  <si>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</si>
  <si>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</si>
  <si>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</si>
  <si>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</si>
  <si>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</si>
  <si>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</si>
  <si>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</si>
  <si>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</si>
  <si>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</si>
  <si>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</si>
  <si>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</si>
  <si>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</si>
  <si>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</si>
  <si>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</si>
  <si>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</si>
  <si>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</si>
  <si>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</si>
  <si>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</si>
  <si>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</si>
  <si>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</si>
  <si>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</si>
  <si>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</si>
  <si>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</si>
  <si>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</si>
  <si>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</si>
  <si>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</si>
  <si>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</si>
  <si>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</si>
  <si>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</si>
  <si>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</si>
  <si>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</si>
  <si>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</si>
  <si>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</si>
  <si>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</si>
  <si>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</si>
  <si>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</si>
  <si>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</si>
  <si>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</si>
  <si>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</si>
  <si>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</si>
  <si>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</si>
  <si>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</si>
  <si>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</si>
  <si>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</si>
  <si>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</si>
  <si>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</si>
  <si>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</si>
  <si>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</si>
  <si>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</si>
  <si>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</si>
  <si>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</si>
  <si>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</si>
  <si>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</si>
  <si>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</si>
  <si>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</si>
  <si>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</si>
  <si>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</si>
  <si>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</si>
  <si>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</si>
  <si>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</si>
  <si>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</si>
  <si>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</si>
  <si>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</si>
  <si>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</si>
  <si>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</si>
  <si>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</si>
  <si>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</si>
  <si>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</si>
  <si>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</si>
  <si>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</si>
  <si>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</si>
  <si>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</si>
  <si>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</si>
  <si>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</si>
  <si>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</si>
  <si>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</si>
  <si>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</si>
  <si>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</si>
  <si>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</si>
  <si>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</si>
  <si>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</si>
  <si>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</si>
  <si>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</si>
  <si>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</si>
  <si>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</si>
  <si>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</si>
  <si>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</si>
  <si>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</si>
  <si>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</si>
  <si>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</si>
  <si>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</si>
  <si>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</si>
  <si>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</si>
  <si>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</si>
  <si>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</si>
  <si>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</si>
  <si>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</si>
  <si>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</si>
  <si>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</si>
  <si>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</si>
  <si>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</si>
  <si>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</si>
  <si>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</si>
  <si>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</si>
  <si>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</si>
  <si>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</si>
  <si>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</si>
  <si>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</si>
  <si>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</si>
  <si>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</si>
  <si>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</si>
  <si>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</si>
  <si>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</si>
  <si>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</si>
  <si>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</si>
  <si>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</si>
  <si>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</si>
  <si>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</si>
  <si>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</si>
  <si>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</si>
  <si>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</si>
  <si>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</si>
  <si>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</si>
  <si>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</si>
  <si>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</si>
  <si>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</si>
  <si>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</si>
  <si>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</si>
  <si>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</si>
  <si>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</si>
  <si>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</si>
  <si>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</si>
  <si>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</si>
  <si>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</si>
  <si>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</si>
  <si>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</si>
  <si>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</si>
  <si>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</si>
  <si>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</si>
  <si>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</si>
  <si>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</si>
  <si>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</si>
  <si>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</si>
  <si>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</si>
  <si>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</si>
  <si>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</si>
  <si>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</si>
  <si>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</si>
  <si>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</si>
  <si>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</si>
  <si>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</si>
  <si>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</si>
  <si>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</si>
  <si>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</si>
  <si>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</si>
  <si>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</si>
  <si>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</si>
  <si>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</si>
  <si>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</si>
  <si>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</si>
  <si>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</si>
  <si>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</si>
  <si>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</si>
  <si>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</si>
  <si>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</si>
  <si>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</si>
  <si>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</si>
  <si>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</si>
  <si>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</si>
  <si>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</si>
  <si>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</si>
  <si>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</si>
  <si>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</si>
  <si>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</si>
  <si>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</si>
  <si>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</si>
  <si>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</si>
  <si>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</si>
  <si>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</si>
  <si>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</si>
  <si>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</si>
  <si>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</si>
  <si>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</si>
  <si>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</si>
  <si>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</si>
  <si>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</si>
  <si>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</si>
  <si>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</si>
  <si>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</si>
  <si>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</si>
  <si>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</si>
  <si>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</si>
  <si>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</si>
  <si>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</si>
  <si>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</si>
  <si>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</si>
  <si>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</si>
  <si>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</si>
  <si>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</si>
  <si>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</si>
  <si>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</si>
  <si>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</si>
  <si>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</si>
  <si>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</si>
  <si>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</si>
  <si>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</si>
  <si>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</si>
  <si>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</si>
  <si>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</si>
  <si>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</si>
  <si>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</si>
  <si>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</si>
  <si>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</si>
  <si>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</si>
  <si>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</si>
  <si>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</si>
  <si>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</si>
  <si>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</si>
  <si>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</si>
  <si>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</si>
  <si>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</si>
  <si>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</si>
  <si>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</si>
  <si>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</si>
  <si>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</si>
  <si>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</si>
  <si>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</si>
  <si>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</si>
  <si>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</si>
  <si>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</si>
  <si>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</si>
  <si>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</si>
  <si>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</si>
  <si>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</si>
  <si>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</si>
  <si>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</si>
  <si>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</si>
  <si>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</si>
  <si>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</si>
  <si>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</si>
  <si>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</si>
  <si>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</si>
  <si>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</si>
  <si>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</si>
  <si>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</si>
  <si>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</si>
  <si>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</si>
  <si>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</si>
  <si>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</si>
  <si>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</si>
  <si>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</si>
  <si>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</si>
  <si>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</si>
  <si>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</si>
  <si>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</si>
  <si>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</si>
  <si>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</si>
  <si>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</si>
  <si>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</si>
  <si>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</si>
  <si>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</si>
  <si>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</si>
  <si>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</si>
  <si>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</si>
  <si>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</si>
  <si>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</si>
  <si>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</si>
  <si>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</si>
  <si>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</si>
  <si>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</si>
  <si>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</si>
  <si>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</si>
  <si>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</si>
  <si>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</si>
  <si>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</si>
  <si>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</si>
  <si>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</si>
  <si>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</si>
  <si>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</si>
  <si>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</si>
  <si>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</si>
  <si>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</si>
  <si>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</si>
  <si>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</si>
  <si>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</si>
  <si>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</si>
  <si>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</si>
  <si>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</si>
  <si>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</si>
  <si>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</si>
  <si>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</si>
  <si>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</si>
  <si>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</si>
  <si>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</si>
  <si>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</si>
  <si>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</si>
  <si>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</si>
  <si>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</si>
  <si>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</si>
  <si>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</si>
  <si>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</si>
  <si>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</si>
  <si>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</si>
  <si>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</si>
  <si>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</si>
  <si>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</si>
  <si>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</si>
  <si>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</si>
  <si>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</si>
  <si>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</si>
  <si>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</si>
  <si>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</si>
  <si>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</si>
  <si>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</si>
  <si>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</si>
  <si>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</si>
  <si>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</si>
  <si>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</si>
  <si>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</si>
  <si>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</si>
  <si>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</si>
  <si>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</si>
  <si>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</si>
  <si>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</si>
  <si>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</si>
  <si>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</si>
  <si>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</si>
  <si>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</si>
  <si>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</si>
  <si>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</si>
  <si>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</si>
  <si>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</si>
  <si>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</si>
  <si>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</si>
  <si>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</si>
  <si>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</si>
  <si>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</si>
  <si>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</si>
  <si>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</si>
  <si>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</si>
  <si>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</si>
  <si>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</si>
  <si>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</si>
  <si>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</si>
  <si>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</si>
  <si>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</si>
  <si>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</si>
  <si>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</si>
  <si>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</si>
  <si>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</si>
  <si>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</si>
  <si>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</si>
  <si>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</si>
  <si>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</si>
  <si>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</si>
  <si>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</si>
  <si>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</si>
  <si>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</si>
  <si>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</si>
  <si>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</si>
  <si>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</si>
  <si>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</si>
  <si>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</si>
  <si>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</si>
  <si>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</si>
  <si>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</si>
  <si>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</si>
  <si>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</si>
  <si>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</si>
  <si>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</si>
  <si>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</si>
  <si>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</si>
  <si>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</si>
  <si>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</si>
  <si>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</si>
  <si>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</si>
  <si>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</si>
  <si>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</si>
  <si>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</si>
  <si>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</si>
  <si>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</si>
  <si>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</si>
  <si>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</si>
  <si>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</si>
  <si>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</si>
  <si>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</si>
  <si>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</si>
  <si>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</si>
  <si>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</si>
  <si>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</si>
  <si>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</si>
  <si>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</si>
  <si>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</si>
  <si>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</si>
  <si>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</si>
  <si>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</si>
  <si>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</si>
  <si>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</si>
  <si>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</si>
  <si>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</si>
  <si>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</si>
  <si>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</si>
  <si>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</si>
  <si>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</si>
  <si>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</si>
  <si>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</si>
  <si>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</si>
  <si>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</si>
  <si>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</si>
  <si>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</si>
  <si>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</si>
  <si>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</si>
  <si>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</si>
  <si>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</si>
  <si>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</si>
  <si>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</si>
  <si>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</si>
  <si>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</si>
  <si>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</si>
  <si>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</si>
  <si>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</si>
  <si>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</si>
  <si>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</si>
  <si>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</si>
  <si>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</si>
  <si>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</si>
  <si>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</si>
  <si>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</si>
  <si>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</si>
  <si>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</si>
  <si>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</si>
  <si>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</si>
  <si>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</si>
  <si>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</si>
  <si>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</si>
  <si>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</si>
  <si>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</si>
  <si>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</si>
  <si>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</si>
  <si>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</si>
  <si>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</si>
  <si>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</si>
  <si>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</si>
  <si>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</si>
  <si>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</si>
  <si>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</si>
  <si>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</si>
  <si>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</si>
  <si>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</si>
  <si>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</si>
  <si>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</si>
  <si>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</si>
  <si>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</si>
  <si>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</si>
  <si>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</si>
  <si>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</si>
  <si>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</si>
  <si>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</si>
  <si>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</si>
  <si>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</si>
  <si>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</si>
  <si>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</si>
  <si>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</si>
  <si>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</si>
  <si>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</si>
  <si>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</si>
  <si>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</si>
  <si>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</si>
  <si>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</si>
  <si>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</si>
  <si>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</si>
  <si>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</si>
  <si>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</si>
  <si>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</si>
  <si>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</si>
  <si>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</si>
  <si>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</si>
  <si>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</si>
  <si>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</si>
  <si>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</si>
  <si>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</si>
  <si>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</si>
  <si>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</si>
  <si>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</si>
  <si>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</si>
  <si>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</si>
  <si>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</si>
  <si>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</si>
  <si>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</si>
  <si>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</si>
  <si>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</si>
  <si>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</si>
  <si>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</si>
  <si>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</si>
  <si>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</si>
  <si>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</si>
  <si>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</si>
  <si>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</si>
  <si>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</si>
  <si>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</si>
  <si>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</si>
  <si>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</si>
  <si>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</si>
  <si>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</si>
  <si>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</si>
  <si>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</si>
  <si>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</si>
  <si>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</si>
  <si>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</si>
  <si>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</si>
  <si>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</si>
  <si>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</si>
  <si>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</si>
  <si>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</si>
  <si>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</si>
  <si>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</si>
  <si>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</si>
  <si>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</si>
  <si>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</si>
  <si>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</si>
  <si>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</si>
  <si>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</si>
  <si>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</si>
  <si>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</si>
  <si>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</si>
  <si>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</si>
  <si>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</si>
  <si>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</si>
  <si>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</si>
  <si>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</si>
  <si>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</si>
  <si>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</si>
  <si>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</si>
  <si>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</si>
  <si>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</si>
  <si>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</si>
  <si>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</si>
  <si>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</si>
  <si>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</si>
  <si>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</si>
  <si>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</si>
  <si>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</si>
  <si>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</si>
  <si>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</si>
  <si>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</si>
  <si>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</si>
  <si>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</si>
  <si>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</si>
  <si>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</si>
  <si>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</si>
  <si>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</si>
  <si>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</si>
  <si>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</si>
  <si>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</si>
  <si>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</si>
  <si>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</si>
  <si>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</si>
  <si>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</si>
  <si>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</si>
  <si>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</si>
  <si>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</si>
  <si>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</si>
  <si>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</si>
  <si>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</si>
  <si>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</si>
  <si>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</si>
  <si>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</si>
  <si>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</si>
  <si>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</si>
  <si>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</si>
  <si>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</si>
  <si>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</si>
  <si>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</si>
  <si>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</si>
  <si>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</si>
  <si>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</si>
  <si>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</si>
  <si>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</si>
  <si>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</si>
  <si>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</si>
  <si>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</si>
  <si>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</si>
  <si>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</si>
  <si>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</si>
  <si>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</si>
  <si>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</si>
  <si>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</si>
  <si>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</si>
  <si>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</si>
  <si>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</si>
  <si>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</si>
  <si>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</si>
  <si>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</si>
  <si>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</si>
  <si>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</si>
  <si>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</si>
  <si>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</si>
  <si>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</si>
  <si>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</si>
  <si>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</si>
  <si>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</si>
  <si>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</si>
  <si>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</si>
  <si>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</si>
  <si>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</si>
  <si>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</si>
  <si>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</si>
  <si>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</si>
  <si>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</si>
  <si>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</si>
  <si>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</si>
  <si>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</si>
  <si>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</si>
  <si>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</si>
  <si>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</si>
  <si>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</si>
  <si>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</si>
  <si>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</si>
  <si>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</si>
  <si>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</si>
  <si>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</si>
  <si>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</si>
  <si>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</si>
  <si>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</si>
  <si>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</si>
  <si>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</si>
  <si>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</si>
  <si>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</si>
  <si>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</si>
  <si>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</si>
  <si>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</si>
  <si>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</si>
  <si>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</si>
  <si>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</si>
  <si>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</si>
  <si>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</si>
  <si>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</si>
  <si>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</si>
  <si>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</si>
  <si>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</si>
  <si>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</si>
  <si>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</si>
  <si>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</si>
  <si>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</si>
  <si>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</si>
  <si>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</si>
  <si>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</si>
  <si>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</si>
  <si>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</si>
  <si>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</si>
  <si>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</si>
  <si>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</si>
  <si>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</si>
  <si>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</si>
  <si>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</si>
  <si>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</si>
  <si>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</si>
  <si>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</si>
  <si>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</si>
  <si>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</si>
  <si>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</si>
  <si>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</si>
  <si>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</si>
  <si>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</si>
  <si>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</si>
  <si>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</si>
  <si>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</si>
  <si>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</si>
  <si>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</si>
  <si>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</si>
  <si>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</si>
  <si>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</si>
  <si>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</si>
  <si>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</si>
  <si>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</si>
  <si>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</si>
  <si>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</si>
  <si>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</si>
  <si>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</si>
  <si>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</si>
  <si>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</si>
  <si>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</si>
  <si>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</si>
  <si>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</si>
  <si>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</si>
  <si>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</si>
  <si>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</si>
  <si>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</si>
  <si>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</si>
  <si>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</si>
  <si>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</si>
  <si>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</si>
  <si>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</si>
  <si>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</si>
  <si>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</si>
  <si>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</si>
  <si>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</si>
  <si>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</si>
  <si>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</si>
  <si>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</si>
  <si>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</si>
  <si>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</si>
  <si>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</si>
  <si>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</si>
  <si>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</si>
  <si>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</si>
  <si>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</si>
  <si>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</si>
  <si>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</si>
  <si>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</si>
  <si>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</si>
  <si>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</si>
  <si>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</si>
  <si>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</si>
  <si>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</si>
  <si>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</si>
  <si>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</si>
  <si>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</si>
  <si>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</si>
  <si>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</si>
  <si>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</si>
  <si>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</si>
  <si>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</si>
  <si>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</si>
  <si>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</si>
  <si>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</si>
  <si>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</si>
  <si>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</si>
  <si>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</si>
  <si>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</si>
  <si>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</si>
  <si>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</si>
  <si>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</si>
  <si>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</si>
  <si>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</si>
  <si>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</si>
  <si>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</si>
  <si>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</si>
  <si>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</si>
  <si>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</si>
  <si>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</si>
  <si>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</si>
  <si>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</si>
  <si>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</si>
  <si>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</si>
  <si>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</si>
  <si>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</si>
  <si>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</si>
  <si>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</si>
  <si>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</si>
  <si>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</si>
  <si>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</si>
  <si>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</si>
  <si>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</si>
  <si>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</si>
  <si>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</si>
  <si>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</si>
  <si>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</si>
  <si>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</si>
  <si>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</si>
  <si>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</si>
  <si>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</si>
  <si>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</si>
  <si>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</si>
  <si>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</si>
  <si>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</si>
  <si>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</si>
  <si>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</si>
  <si>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</si>
  <si>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</si>
  <si>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</si>
  <si>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</si>
  <si>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</si>
  <si>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</si>
  <si>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</si>
  <si>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</si>
  <si>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</si>
  <si>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</si>
  <si>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</si>
  <si>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</si>
  <si>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</si>
  <si>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</si>
  <si>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</si>
  <si>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</si>
  <si>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</si>
  <si>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</si>
  <si>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</si>
  <si>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</si>
  <si>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</si>
  <si>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</si>
  <si>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</si>
  <si>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</si>
  <si>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</si>
  <si>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</si>
  <si>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</si>
  <si>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</si>
  <si>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</si>
  <si>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</si>
  <si>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</si>
  <si>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</si>
  <si>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</si>
  <si>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</si>
  <si>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</si>
  <si>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</si>
  <si>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</si>
  <si>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</si>
  <si>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</si>
  <si>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</si>
  <si>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</si>
  <si>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</si>
  <si>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</si>
  <si>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</si>
  <si>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</si>
  <si>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</si>
  <si>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</si>
  <si>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</si>
  <si>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</si>
  <si>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</si>
  <si>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</si>
  <si>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</si>
  <si>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</si>
  <si>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</si>
  <si>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</si>
  <si>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</si>
  <si>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</si>
  <si>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</si>
  <si>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</si>
  <si>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</si>
  <si>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</si>
  <si>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</si>
  <si>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</si>
  <si>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</si>
  <si>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</si>
  <si>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</si>
  <si>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</si>
  <si>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</si>
  <si>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</si>
  <si>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</si>
  <si>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</si>
  <si>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</si>
  <si>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</si>
  <si>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</si>
  <si>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</si>
  <si>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</si>
  <si>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</si>
  <si>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</si>
  <si>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</si>
  <si>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</si>
  <si>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</si>
  <si>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</si>
  <si>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</si>
  <si>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</si>
  <si>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</si>
  <si>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</si>
  <si>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</si>
  <si>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</si>
  <si>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</si>
  <si>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</si>
  <si>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</si>
  <si>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</si>
  <si>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</si>
  <si>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</si>
  <si>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</si>
  <si>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</si>
  <si>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</si>
  <si>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</si>
  <si>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</si>
  <si>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</si>
  <si>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</si>
  <si>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</si>
  <si>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</si>
  <si>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</si>
  <si>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</si>
  <si>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</si>
  <si>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</si>
  <si>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</si>
  <si>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</si>
  <si>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</si>
  <si>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</si>
  <si>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</si>
  <si>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</si>
  <si>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</si>
  <si>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</si>
  <si>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</si>
  <si>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</si>
  <si>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</si>
  <si>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</si>
  <si>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</si>
  <si>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</si>
  <si>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</si>
  <si>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</si>
  <si>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</si>
  <si>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</si>
  <si>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</si>
  <si>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</si>
  <si>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</si>
  <si>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</si>
  <si>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</si>
  <si>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</si>
  <si>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</si>
  <si>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</si>
  <si>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</si>
  <si>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</si>
  <si>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</si>
  <si>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</si>
  <si>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</si>
  <si>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</si>
  <si>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</si>
  <si>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</si>
  <si>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</si>
  <si>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</si>
  <si>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</si>
  <si>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</si>
  <si>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</si>
  <si>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</si>
  <si>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</si>
  <si>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</si>
  <si>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</si>
  <si>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</si>
  <si>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</si>
  <si>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</si>
  <si>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</si>
  <si>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</si>
  <si>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</si>
  <si>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</si>
  <si>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</si>
  <si>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</si>
  <si>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</si>
  <si>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</si>
  <si>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</si>
  <si>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</si>
  <si>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</si>
  <si>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</si>
  <si>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</si>
  <si>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</si>
  <si>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</si>
  <si>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</si>
  <si>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</si>
  <si>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</si>
  <si>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</si>
  <si>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</si>
  <si>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</si>
  <si>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</si>
  <si>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</si>
  <si>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</si>
  <si>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</si>
  <si>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</si>
  <si>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</si>
  <si>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</si>
  <si>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</si>
  <si>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</si>
  <si>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</si>
  <si>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</si>
  <si>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</si>
  <si>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</si>
  <si>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</si>
  <si>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</si>
  <si>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</si>
  <si>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</si>
  <si>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</si>
  <si>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</si>
  <si>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</si>
  <si>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</si>
  <si>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</si>
  <si>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</si>
  <si>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</si>
  <si>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</si>
  <si>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</si>
  <si>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</si>
  <si>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</si>
  <si>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</si>
  <si>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</si>
  <si>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</si>
  <si>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</si>
  <si>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</si>
  <si>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</si>
  <si>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</si>
  <si>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</si>
  <si>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</si>
  <si>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</si>
  <si>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</si>
  <si>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</si>
  <si>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</si>
  <si>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</si>
  <si>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</si>
  <si>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</si>
  <si>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</si>
  <si>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</si>
  <si>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</si>
  <si>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</si>
  <si>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</si>
  <si>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</si>
  <si>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</si>
  <si>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</si>
  <si>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</si>
  <si>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</si>
  <si>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</si>
  <si>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</si>
  <si>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</si>
  <si>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</si>
  <si>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</si>
  <si>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</si>
  <si>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</si>
  <si>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</si>
  <si>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</si>
  <si>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</si>
  <si>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</si>
  <si>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</si>
  <si>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</si>
  <si>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</si>
  <si>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</si>
  <si>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</si>
  <si>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</si>
  <si>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</si>
  <si>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</si>
  <si>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</si>
  <si>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</si>
  <si>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</si>
  <si>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</si>
  <si>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</si>
  <si>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</si>
  <si>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</si>
  <si>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</si>
  <si>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</si>
  <si>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</si>
  <si>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</si>
  <si>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</si>
  <si>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</si>
  <si>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</si>
  <si>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</si>
  <si>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</si>
  <si>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</si>
  <si>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</si>
  <si>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</si>
  <si>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</si>
  <si>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</si>
  <si>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</si>
  <si>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</si>
  <si>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</si>
  <si>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</si>
  <si>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</si>
  <si>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</si>
  <si>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</si>
  <si>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</si>
  <si>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</si>
  <si>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</si>
  <si>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</si>
  <si>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</si>
  <si>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</si>
  <si>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</si>
  <si>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</si>
  <si>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</si>
  <si>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</si>
  <si>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</si>
  <si>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</si>
  <si>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</si>
  <si>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</si>
  <si>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</si>
  <si>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</si>
  <si>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</si>
  <si>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</si>
  <si>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</si>
  <si>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</si>
  <si>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</si>
  <si>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</si>
  <si>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</si>
  <si>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</si>
  <si>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</si>
  <si>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</si>
  <si>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</si>
  <si>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</si>
  <si>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</si>
  <si>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</si>
  <si>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</si>
  <si>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</si>
  <si>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</si>
  <si>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</si>
  <si>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</si>
  <si>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</si>
  <si>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</si>
  <si>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</si>
  <si>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</si>
  <si>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</si>
  <si>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</si>
  <si>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</si>
  <si>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</si>
  <si>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</si>
  <si>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</si>
  <si>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</si>
  <si>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</si>
  <si>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</si>
  <si>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</si>
  <si>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</si>
  <si>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</si>
  <si>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</si>
  <si>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</si>
  <si>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</si>
  <si>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</si>
  <si>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</si>
  <si>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</si>
  <si>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</si>
  <si>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</si>
  <si>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</si>
  <si>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</si>
  <si>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</si>
  <si>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</si>
  <si>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</si>
  <si>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</si>
  <si>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</si>
  <si>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</si>
  <si>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</si>
  <si>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</si>
  <si>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</si>
  <si>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</si>
  <si>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</si>
  <si>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</si>
  <si>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</si>
  <si>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</si>
  <si>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</si>
  <si>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</si>
  <si>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</si>
  <si>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</si>
  <si>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</si>
  <si>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</si>
  <si>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</si>
  <si>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</si>
  <si>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</si>
  <si>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</si>
  <si>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</si>
  <si>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</si>
  <si>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</si>
  <si>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</si>
  <si>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</si>
  <si>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</si>
  <si>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</si>
  <si>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</si>
  <si>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</si>
  <si>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</si>
  <si>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</si>
  <si>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</si>
  <si>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</si>
  <si>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</si>
  <si>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</si>
  <si>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</si>
  <si>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</si>
  <si>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</si>
  <si>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</si>
  <si>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</si>
  <si>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</si>
  <si>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</si>
  <si>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</si>
  <si>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</si>
  <si>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</si>
  <si>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</si>
  <si>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</si>
  <si>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</si>
  <si>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</si>
  <si>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</si>
  <si>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</si>
  <si>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</si>
  <si>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</si>
  <si>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</si>
  <si>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</si>
  <si>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</si>
  <si>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</si>
  <si>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</si>
  <si>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</si>
  <si>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</si>
  <si>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</si>
  <si>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</si>
  <si>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</si>
  <si>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</si>
  <si>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</si>
  <si>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</si>
  <si>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</si>
  <si>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</si>
  <si>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</si>
  <si>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</si>
  <si>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</si>
  <si>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</si>
  <si>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</si>
  <si>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</si>
  <si>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</si>
  <si>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</si>
  <si>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</si>
  <si>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</si>
  <si>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</si>
  <si>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</si>
  <si>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</si>
  <si>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</si>
  <si>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</si>
  <si>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</si>
  <si>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</si>
  <si>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</si>
  <si>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</si>
  <si>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</si>
  <si>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</si>
  <si>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</si>
  <si>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</si>
  <si>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</si>
  <si>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</si>
  <si>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</si>
  <si>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</si>
  <si>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</si>
  <si>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</si>
  <si>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</si>
  <si>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</si>
  <si>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</si>
  <si>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</si>
  <si>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</si>
  <si>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</si>
  <si>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</si>
  <si>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</si>
  <si>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</si>
  <si>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</si>
  <si>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</si>
  <si>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</si>
  <si>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</si>
  <si>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</si>
  <si>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</si>
  <si>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</si>
  <si>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</si>
  <si>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</si>
  <si>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</si>
  <si>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</si>
  <si>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</si>
  <si>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</si>
  <si>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</si>
  <si>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</si>
  <si>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</si>
  <si>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</si>
  <si>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</si>
  <si>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</si>
  <si>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</si>
  <si>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</si>
  <si>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</si>
  <si>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</si>
  <si>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</si>
  <si>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</si>
  <si>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</si>
  <si>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</si>
  <si>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</si>
  <si>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</si>
  <si>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</si>
  <si>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</si>
  <si>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</si>
  <si>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</si>
  <si>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</si>
  <si>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</si>
  <si>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</si>
  <si>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</si>
  <si>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</si>
  <si>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</si>
  <si>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</si>
  <si>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</si>
  <si>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</si>
  <si>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</si>
  <si>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</si>
  <si>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</si>
  <si>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</si>
  <si>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</si>
  <si>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</si>
  <si>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</si>
  <si>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</si>
  <si>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</si>
  <si>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</si>
  <si>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</si>
  <si>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</si>
  <si>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</si>
  <si>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</si>
  <si>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</si>
  <si>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</si>
  <si>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</si>
  <si>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</si>
  <si>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</si>
  <si>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</si>
  <si>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</si>
  <si>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</si>
  <si>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</si>
  <si>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</si>
  <si>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</si>
  <si>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</si>
  <si>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</si>
  <si>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</si>
  <si>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</si>
  <si>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</si>
  <si>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</si>
  <si>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</si>
  <si>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</si>
  <si>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</si>
  <si>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</si>
  <si>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</si>
  <si>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</si>
  <si>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</si>
  <si>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</si>
  <si>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</si>
  <si>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</si>
  <si>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</si>
  <si>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</si>
  <si>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</si>
  <si>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</si>
  <si>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</si>
  <si>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</si>
  <si>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</si>
  <si>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</si>
  <si>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</si>
  <si>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</si>
  <si>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</si>
  <si>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</si>
  <si>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</si>
  <si>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</si>
  <si>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</si>
  <si>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</si>
  <si>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</si>
  <si>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</si>
  <si>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</si>
  <si>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</si>
  <si>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</si>
  <si>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</si>
  <si>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</si>
  <si>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</si>
  <si>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</si>
  <si>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</si>
  <si>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</si>
  <si>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</si>
  <si>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</si>
  <si>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</si>
  <si>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</si>
  <si>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</si>
  <si>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</si>
  <si>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</si>
  <si>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</si>
  <si>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</si>
  <si>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</si>
  <si>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</si>
  <si>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</si>
  <si>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</si>
  <si>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</si>
  <si>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</si>
  <si>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</si>
  <si>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</si>
  <si>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</si>
  <si>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</si>
  <si>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</si>
  <si>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</si>
  <si>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</si>
  <si>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</si>
  <si>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</si>
  <si>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</si>
  <si>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</si>
  <si>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</si>
  <si>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</si>
  <si>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</si>
  <si>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</si>
  <si>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</si>
  <si>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</si>
  <si>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</si>
  <si>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</si>
  <si>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</si>
  <si>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</si>
  <si>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</si>
  <si>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</si>
  <si>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</si>
  <si>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</si>
  <si>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</si>
  <si>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</si>
  <si>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</si>
  <si>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</si>
  <si>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</si>
  <si>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</si>
  <si>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</si>
  <si>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</si>
  <si>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</si>
  <si>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</si>
  <si>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</si>
  <si>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</si>
  <si>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</si>
  <si>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</si>
  <si>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</si>
  <si>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</si>
  <si>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</si>
  <si>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</si>
  <si>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</si>
  <si>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</si>
  <si>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</si>
  <si>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</si>
  <si>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</si>
  <si>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</si>
  <si>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</si>
  <si>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</si>
  <si>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</si>
  <si>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</si>
  <si>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</si>
  <si>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</si>
  <si>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</si>
  <si>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</si>
  <si>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</si>
  <si>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</si>
  <si>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</si>
  <si>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</si>
  <si>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</si>
  <si>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</si>
  <si>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</si>
  <si>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</si>
  <si>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</si>
  <si>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</si>
  <si>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</si>
  <si>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</si>
  <si>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</si>
  <si>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</si>
  <si>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</si>
  <si>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</si>
  <si>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</si>
  <si>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</si>
  <si>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</si>
  <si>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</si>
  <si>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</si>
  <si>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</si>
  <si>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</si>
  <si>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</si>
  <si>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</si>
  <si>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</si>
  <si>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</si>
  <si>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</si>
  <si>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</si>
  <si>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</si>
  <si>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</si>
  <si>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</si>
  <si>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</si>
  <si>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</si>
  <si>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</si>
  <si>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</si>
  <si>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</si>
  <si>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</si>
  <si>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</si>
  <si>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</si>
  <si>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</si>
  <si>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</si>
  <si>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</si>
  <si>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</si>
  <si>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</si>
  <si>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</si>
  <si>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</si>
  <si>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</si>
  <si>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</si>
  <si>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</si>
  <si>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</si>
  <si>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</si>
  <si>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</si>
  <si>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</si>
  <si>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</si>
  <si>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</si>
  <si>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</si>
  <si>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</si>
  <si>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</si>
  <si>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</si>
  <si>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</si>
  <si>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</si>
  <si>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</si>
  <si>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</si>
  <si>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</si>
  <si>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</si>
  <si>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</si>
  <si>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</si>
  <si>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</si>
  <si>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</si>
  <si>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</si>
  <si>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</si>
  <si>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</si>
  <si>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</si>
  <si>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</si>
  <si>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</si>
  <si>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</si>
  <si>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</si>
  <si>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</si>
  <si>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</si>
  <si>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</si>
  <si>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</si>
  <si>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</si>
  <si>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</si>
  <si>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</si>
  <si>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</si>
  <si>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</si>
  <si>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</si>
  <si>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</si>
  <si>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</si>
  <si>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</si>
  <si>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</si>
  <si>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</si>
  <si>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</si>
  <si>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</si>
  <si>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</si>
  <si>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</si>
  <si>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</si>
  <si>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</si>
  <si>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</si>
  <si>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</si>
  <si>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</si>
  <si>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</si>
  <si>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</si>
  <si>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</si>
  <si>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</si>
  <si>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</si>
  <si>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</si>
  <si>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</si>
  <si>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</si>
  <si>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</si>
  <si>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</si>
  <si>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</si>
  <si>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</si>
  <si>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</si>
  <si>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</si>
  <si>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</si>
  <si>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</si>
  <si>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</si>
  <si>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</si>
  <si>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</si>
  <si>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</si>
  <si>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</si>
  <si>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</si>
  <si>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</si>
  <si>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</si>
  <si>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</si>
  <si>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</si>
  <si>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</si>
  <si>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</si>
  <si>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</si>
  <si>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</si>
  <si>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</si>
  <si>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</si>
  <si>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</si>
  <si>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</si>
  <si>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</si>
  <si>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</si>
  <si>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</si>
  <si>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</si>
  <si>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</si>
  <si>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</si>
  <si>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</si>
  <si>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</si>
  <si>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</si>
  <si>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</si>
  <si>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</si>
  <si>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</si>
  <si>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</si>
  <si>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</si>
  <si>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</si>
  <si>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</si>
  <si>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</si>
  <si>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</si>
  <si>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</si>
  <si>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</si>
  <si>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</si>
  <si>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</si>
  <si>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</si>
  <si>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</si>
  <si>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</si>
  <si>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</si>
  <si>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</si>
  <si>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</si>
  <si>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</si>
  <si>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</si>
  <si>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</si>
  <si>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</si>
  <si>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</si>
  <si>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</si>
  <si>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</si>
  <si>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</si>
  <si>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</si>
  <si>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</si>
  <si>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</si>
  <si>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</si>
  <si>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</si>
  <si>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</si>
  <si>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</si>
  <si>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</si>
  <si>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</si>
  <si>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</si>
  <si>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</si>
  <si>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</si>
  <si>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</si>
  <si>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</si>
  <si>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</si>
  <si>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</si>
  <si>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</si>
  <si>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</si>
  <si>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</si>
  <si>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</si>
  <si>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</si>
  <si>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</si>
  <si>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</si>
  <si>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</si>
  <si>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</si>
  <si>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</si>
  <si>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</si>
  <si>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</si>
  <si>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</si>
  <si>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</si>
  <si>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</si>
  <si>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</si>
  <si>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</si>
  <si>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</si>
  <si>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</si>
  <si>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</si>
  <si>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</si>
  <si>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</si>
  <si>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</si>
  <si>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</si>
  <si>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</si>
  <si>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</si>
  <si>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</si>
  <si>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</si>
  <si>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</si>
  <si>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</si>
  <si>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</si>
  <si>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</si>
  <si>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</si>
  <si>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</si>
  <si>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</si>
  <si>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</si>
  <si>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</si>
  <si>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</si>
  <si>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</si>
  <si>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</si>
  <si>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</si>
  <si>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</si>
  <si>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</si>
  <si>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</si>
  <si>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</si>
  <si>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</si>
  <si>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</si>
  <si>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</si>
  <si>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</si>
  <si>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</si>
  <si>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</si>
  <si>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</si>
  <si>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</si>
  <si>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</si>
  <si>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</si>
  <si>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</si>
  <si>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</si>
  <si>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</si>
  <si>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</si>
  <si>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</si>
  <si>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</si>
  <si>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</si>
  <si>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</si>
  <si>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</si>
  <si>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</si>
  <si>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</si>
  <si>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</si>
  <si>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</si>
  <si>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</si>
  <si>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</si>
  <si>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</si>
  <si>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</si>
  <si>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</si>
  <si>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</si>
  <si>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</si>
  <si>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</si>
  <si>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</si>
  <si>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</si>
  <si>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</si>
  <si>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</si>
  <si>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</si>
  <si>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</si>
  <si>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</si>
  <si>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</si>
  <si>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</si>
  <si>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</si>
  <si>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</si>
  <si>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</si>
  <si>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</si>
  <si>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</si>
  <si>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</si>
  <si>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</si>
  <si>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</si>
  <si>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</si>
  <si>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</si>
  <si>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</si>
  <si>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</si>
  <si>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</si>
  <si>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</si>
  <si>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</si>
  <si>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</si>
  <si>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</si>
  <si>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</si>
  <si>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</si>
  <si>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</si>
  <si>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</si>
  <si>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</si>
  <si>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</si>
  <si>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</si>
  <si>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</si>
  <si>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</si>
  <si>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</si>
  <si>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</si>
  <si>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</si>
  <si>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</si>
  <si>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</si>
  <si>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</si>
  <si>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</si>
  <si>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</si>
  <si>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</si>
  <si>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</si>
  <si>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</si>
  <si>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</si>
  <si>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</si>
  <si>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</si>
  <si>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</si>
  <si>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</si>
  <si>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</si>
  <si>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</si>
  <si>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</si>
  <si>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</si>
  <si>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</si>
  <si>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</si>
  <si>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</si>
  <si>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</si>
  <si>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</si>
  <si>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</si>
  <si>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</si>
  <si>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</si>
  <si>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</si>
  <si>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</si>
  <si>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</si>
  <si>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</si>
  <si>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</si>
  <si>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</si>
  <si>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</si>
  <si>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</si>
  <si>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</si>
  <si>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</si>
  <si>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</si>
  <si>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</si>
  <si>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</si>
  <si>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</si>
  <si>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</si>
  <si>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</si>
  <si>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</si>
  <si>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</si>
  <si>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</si>
  <si>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</si>
  <si>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</si>
  <si>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</si>
  <si>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</si>
  <si>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</si>
  <si>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</si>
  <si>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</si>
  <si>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</si>
  <si>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</si>
  <si>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</si>
  <si>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</si>
  <si>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</si>
  <si>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</si>
  <si>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</si>
  <si>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</si>
  <si>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</si>
  <si>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</si>
  <si>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</si>
  <si>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</si>
  <si>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</si>
  <si>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</si>
  <si>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</si>
  <si>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</si>
  <si>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</si>
  <si>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</si>
  <si>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</si>
  <si>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</si>
  <si>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</si>
  <si>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</si>
  <si>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</si>
  <si>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</si>
  <si>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</si>
  <si>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</si>
  <si>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</si>
  <si>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</si>
  <si>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</si>
  <si>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</si>
  <si>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</si>
  <si>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</si>
  <si>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</si>
  <si>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</si>
  <si>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</si>
  <si>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</si>
  <si>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</si>
  <si>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</si>
  <si>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</si>
  <si>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</si>
  <si>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</si>
  <si>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</si>
  <si>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</si>
  <si>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</si>
  <si>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</si>
  <si>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</si>
  <si>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</si>
  <si>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</si>
  <si>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</si>
  <si>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</si>
  <si>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</si>
  <si>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</si>
  <si>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</si>
  <si>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</si>
  <si>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</si>
  <si>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</si>
  <si>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</si>
  <si>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</si>
  <si>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</si>
  <si>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</si>
  <si>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</si>
  <si>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</si>
  <si>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</si>
  <si>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</si>
  <si>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</si>
  <si>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</si>
  <si>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</si>
  <si>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</si>
  <si>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</si>
  <si>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</si>
  <si>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</si>
  <si>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</si>
  <si>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</si>
  <si>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</si>
  <si>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</si>
  <si>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</si>
  <si>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</si>
  <si>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</si>
  <si>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</si>
  <si>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</si>
  <si>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</si>
  <si>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</si>
  <si>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</si>
  <si>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</si>
  <si>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</si>
  <si>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</si>
  <si>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</si>
  <si>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</si>
  <si>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</si>
  <si>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</si>
  <si>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</si>
  <si>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</si>
  <si>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</si>
  <si>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</si>
  <si>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</si>
  <si>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</si>
  <si>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</si>
  <si>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</si>
  <si>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</si>
  <si>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</si>
  <si>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</si>
  <si>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</si>
  <si>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</si>
  <si>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</si>
  <si>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</si>
  <si>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</si>
  <si>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</si>
  <si>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</si>
  <si>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</si>
  <si>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</si>
  <si>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</si>
  <si>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</si>
  <si>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</si>
  <si>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</si>
  <si>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</si>
  <si>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</si>
  <si>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</si>
  <si>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</si>
  <si>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</si>
  <si>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</si>
  <si>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</si>
  <si>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</si>
  <si>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</si>
  <si>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</si>
  <si>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</si>
  <si>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</si>
  <si>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</si>
  <si>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</si>
  <si>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</si>
  <si>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</si>
  <si>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</si>
  <si>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</si>
  <si>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</si>
  <si>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</si>
  <si>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</si>
  <si>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</si>
  <si>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</si>
  <si>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</si>
  <si>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</si>
  <si>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</si>
  <si>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</si>
  <si>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</si>
  <si>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</si>
  <si>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</si>
  <si>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</si>
  <si>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</si>
  <si>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</si>
  <si>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</si>
  <si>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</si>
  <si>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</si>
  <si>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</si>
  <si>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</si>
  <si>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</si>
  <si>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</si>
  <si>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</si>
  <si>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</si>
  <si>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</si>
  <si>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</si>
  <si>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</si>
  <si>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</si>
  <si>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</si>
  <si>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</si>
  <si>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</si>
  <si>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</si>
  <si>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</si>
  <si>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</si>
  <si>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</si>
  <si>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</si>
  <si>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</si>
  <si>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</si>
  <si>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</si>
  <si>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</si>
  <si>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</si>
  <si>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</si>
  <si>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</si>
  <si>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</si>
  <si>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</si>
  <si>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</si>
  <si>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</si>
  <si>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</si>
  <si>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</si>
  <si>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</si>
  <si>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</si>
  <si>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</si>
  <si>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</si>
  <si>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</si>
  <si>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</si>
  <si>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</si>
  <si>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</si>
  <si>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</si>
  <si>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</si>
  <si>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</si>
  <si>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</si>
  <si>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</si>
  <si>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</si>
  <si>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</si>
  <si>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</si>
  <si>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</si>
  <si>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</si>
  <si>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</si>
  <si>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</si>
  <si>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</si>
  <si>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</si>
  <si>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</si>
  <si>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</si>
  <si>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</si>
  <si>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</si>
  <si>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</si>
  <si>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</si>
  <si>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</si>
  <si>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</si>
  <si>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</si>
  <si>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</si>
  <si>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</si>
  <si>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</si>
  <si>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</si>
  <si>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</si>
  <si>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</si>
  <si>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</si>
  <si>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</si>
  <si>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</si>
  <si>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</si>
  <si>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</si>
  <si>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</si>
  <si>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</si>
  <si>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</si>
  <si>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</si>
  <si>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</si>
  <si>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</si>
  <si>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</si>
  <si>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</si>
  <si>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</si>
  <si>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</si>
  <si>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</si>
  <si>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</si>
  <si>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</si>
  <si>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</si>
  <si>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</si>
  <si>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</si>
  <si>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</si>
  <si>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</si>
  <si>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</si>
  <si>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</si>
  <si>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</si>
  <si>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</si>
  <si>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</si>
  <si>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</si>
  <si>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</si>
  <si>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</si>
  <si>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</si>
  <si>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</si>
  <si>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</si>
  <si>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</si>
  <si>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</si>
  <si>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</si>
  <si>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</si>
  <si>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</si>
  <si>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</si>
  <si>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</si>
  <si>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</si>
  <si>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</si>
  <si>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</si>
  <si>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</si>
  <si>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</si>
  <si>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</si>
  <si>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</si>
  <si>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</si>
  <si>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</si>
  <si>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</si>
  <si>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</si>
  <si>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</si>
  <si>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</si>
  <si>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</si>
  <si>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</si>
  <si>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</si>
  <si>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</si>
  <si>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</si>
  <si>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</si>
  <si>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</si>
  <si>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</si>
  <si>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</si>
  <si>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</si>
  <si>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</si>
  <si>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</si>
  <si>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</si>
  <si>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</si>
  <si>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</si>
  <si>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</si>
  <si>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</si>
  <si>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</si>
  <si>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</si>
  <si>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</si>
  <si>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</si>
  <si>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</si>
  <si>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</si>
  <si>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</si>
  <si>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</si>
  <si>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</si>
  <si>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</si>
  <si>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</si>
  <si>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</si>
  <si>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</si>
  <si>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</si>
  <si>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</si>
  <si>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</si>
  <si>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</si>
  <si>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</si>
  <si>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</si>
  <si>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</si>
  <si>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</si>
  <si>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</si>
  <si>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</si>
  <si>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</si>
  <si>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</si>
  <si>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</si>
  <si>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</si>
  <si>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</si>
  <si>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</si>
  <si>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</si>
  <si>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</si>
  <si>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</si>
  <si>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</si>
  <si>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</si>
  <si>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</si>
  <si>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</si>
  <si>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</si>
  <si>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</si>
  <si>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</si>
  <si>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</si>
  <si>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</si>
  <si>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</si>
  <si>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</si>
  <si>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</si>
  <si>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</si>
  <si>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</si>
  <si>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</si>
  <si>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</si>
  <si>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</si>
  <si>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</si>
  <si>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</si>
  <si>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</si>
  <si>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</si>
  <si>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</si>
  <si>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</si>
  <si>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</si>
  <si>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</si>
  <si>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</si>
  <si>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</si>
  <si>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</si>
  <si>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</si>
  <si>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</si>
  <si>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</si>
  <si>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</si>
  <si>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</si>
  <si>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</si>
  <si>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</si>
  <si>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</si>
  <si>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</si>
  <si>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</si>
  <si>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</si>
  <si>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</si>
  <si>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</si>
  <si>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</si>
  <si>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</si>
  <si>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</si>
  <si>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</si>
  <si>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</si>
  <si>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</si>
  <si>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</si>
  <si>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</si>
  <si>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</si>
  <si>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</si>
  <si>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</si>
  <si>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</si>
  <si>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</si>
  <si>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</si>
  <si>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</si>
  <si>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</si>
  <si>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</si>
  <si>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</si>
  <si>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</si>
  <si>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</si>
  <si>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</si>
  <si>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</si>
  <si>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</si>
  <si>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</si>
  <si>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</si>
  <si>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</si>
  <si>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</si>
  <si>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</si>
  <si>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</si>
  <si>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</si>
  <si>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</si>
  <si>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</si>
  <si>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</si>
  <si>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</si>
  <si>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</si>
  <si>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</si>
  <si>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</si>
  <si>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</si>
  <si>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</si>
  <si>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</si>
  <si>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</si>
  <si>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</si>
  <si>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</si>
  <si>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</si>
  <si>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</si>
  <si>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</si>
  <si>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</si>
  <si>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</si>
  <si>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</si>
  <si>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</si>
  <si>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</si>
  <si>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</si>
  <si>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</si>
  <si>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</si>
  <si>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</si>
  <si>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</si>
  <si>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</si>
  <si>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</si>
  <si>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</si>
  <si>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</si>
  <si>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</si>
  <si>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</si>
  <si>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</si>
  <si>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</si>
  <si>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</si>
  <si>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</si>
  <si>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</si>
  <si>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</si>
  <si>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</si>
  <si>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</si>
  <si>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</si>
  <si>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</si>
  <si>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</si>
  <si>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</si>
  <si>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</si>
  <si>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</si>
  <si>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</si>
  <si>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</si>
  <si>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</si>
  <si>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</si>
  <si>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</si>
  <si>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</si>
  <si>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</si>
  <si>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</si>
  <si>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</si>
  <si>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</si>
  <si>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</si>
  <si>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</si>
  <si>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</si>
  <si>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</si>
  <si>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</si>
  <si>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</si>
  <si>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</si>
  <si>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</si>
  <si>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</si>
  <si>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</si>
  <si>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</si>
  <si>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</si>
  <si>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</si>
  <si>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</si>
  <si>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</si>
  <si>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</si>
  <si>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</si>
  <si>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</si>
  <si>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</si>
  <si>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</si>
  <si>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</si>
  <si>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</si>
  <si>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</si>
  <si>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</si>
  <si>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</si>
  <si>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</si>
  <si>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</si>
  <si>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</si>
  <si>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</si>
  <si>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</si>
  <si>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</si>
  <si>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</si>
  <si>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</si>
  <si>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</si>
  <si>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</si>
  <si>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</si>
  <si>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</si>
  <si>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</si>
  <si>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</si>
  <si>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</si>
  <si>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</si>
  <si>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</si>
  <si>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</si>
  <si>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</si>
  <si>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</si>
  <si>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</si>
  <si>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</si>
  <si>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</si>
  <si>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</si>
  <si>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</si>
  <si>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</si>
  <si>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</si>
  <si>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</si>
  <si>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</si>
  <si>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</si>
  <si>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</si>
  <si>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</si>
  <si>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</si>
  <si>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</si>
  <si>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</si>
  <si>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</si>
  <si>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</si>
  <si>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</si>
  <si>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</si>
  <si>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</si>
  <si>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</si>
  <si>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</si>
  <si>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</si>
  <si>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</si>
  <si>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</si>
  <si>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</si>
  <si>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</si>
  <si>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</si>
  <si>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</si>
  <si>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</si>
  <si>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</si>
  <si>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</si>
  <si>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</si>
  <si>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</si>
  <si>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</si>
  <si>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</si>
  <si>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</si>
  <si>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</si>
  <si>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</si>
  <si>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</si>
  <si>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</si>
  <si>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</si>
  <si>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</si>
  <si>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</si>
  <si>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</si>
  <si>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</si>
  <si>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</si>
  <si>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</si>
  <si>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</si>
  <si>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</si>
  <si>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</si>
  <si>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</si>
  <si>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</si>
  <si>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</si>
  <si>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</si>
  <si>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</si>
  <si>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</si>
  <si>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</si>
  <si>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</si>
  <si>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</si>
  <si>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</si>
  <si>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</si>
  <si>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</si>
  <si>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</si>
  <si>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</si>
  <si>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</si>
  <si>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</si>
  <si>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</si>
  <si>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</si>
  <si>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</si>
  <si>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</si>
  <si>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</si>
  <si>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</si>
  <si>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</si>
  <si>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</si>
  <si>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</si>
  <si>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</si>
  <si>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</si>
  <si>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</si>
  <si>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</si>
  <si>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</si>
  <si>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</si>
  <si>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</si>
  <si>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</si>
  <si>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</si>
  <si>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</si>
  <si>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</si>
  <si>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</si>
  <si>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</si>
  <si>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</si>
  <si>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</si>
  <si>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</si>
  <si>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</si>
  <si>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</si>
  <si>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</si>
  <si>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</si>
  <si>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</si>
  <si>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</si>
  <si>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</si>
  <si>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</si>
  <si>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</si>
  <si>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</si>
  <si>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</si>
  <si>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</si>
  <si>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</si>
  <si>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</si>
  <si>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</si>
  <si>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</si>
  <si>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</si>
  <si>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</si>
  <si>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</si>
  <si>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</si>
  <si>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</si>
  <si>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</si>
  <si>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</si>
  <si>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</si>
  <si>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</si>
  <si>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</si>
  <si>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</si>
  <si>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</si>
  <si>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</si>
  <si>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</si>
  <si>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</si>
  <si>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</si>
  <si>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</si>
  <si>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</si>
  <si>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</si>
  <si>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</si>
  <si>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</si>
  <si>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</si>
  <si>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</si>
  <si>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</si>
  <si>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</si>
  <si>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</si>
  <si>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</si>
  <si>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</si>
  <si>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</si>
  <si>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</si>
  <si>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</si>
  <si>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</si>
  <si>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</si>
  <si>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</si>
  <si>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</si>
  <si>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</si>
  <si>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</si>
  <si>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</si>
  <si>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</si>
  <si>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</si>
  <si>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</si>
  <si>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</si>
  <si>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</si>
  <si>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</si>
  <si>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</si>
  <si>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</si>
  <si>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</si>
  <si>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</si>
  <si>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</si>
  <si>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</si>
  <si>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</si>
  <si>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</si>
  <si>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</si>
  <si>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</si>
  <si>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</si>
  <si>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</si>
  <si>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</si>
  <si>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</si>
  <si>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</si>
  <si>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</si>
  <si>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</si>
  <si>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</si>
  <si>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</si>
  <si>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</si>
  <si>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</si>
  <si>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</si>
  <si>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</si>
  <si>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</si>
  <si>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</si>
  <si>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</si>
  <si>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</si>
  <si>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</si>
  <si>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</si>
  <si>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</si>
  <si>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</si>
  <si>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</si>
  <si>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</si>
  <si>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</si>
  <si>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</si>
  <si>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</si>
  <si>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</si>
  <si>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</si>
  <si>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</si>
  <si>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</si>
  <si>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</si>
  <si>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</si>
  <si>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</si>
  <si>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</si>
  <si>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</si>
  <si>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</si>
  <si>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</si>
  <si>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</si>
  <si>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</si>
  <si>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</si>
  <si>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</si>
  <si>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</si>
  <si>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</si>
  <si>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</si>
  <si>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</si>
  <si>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</si>
  <si>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</si>
  <si>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</si>
  <si>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</si>
  <si>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</si>
  <si>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</si>
  <si>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</si>
  <si>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</si>
  <si>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</si>
  <si>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</si>
  <si>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</si>
  <si>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</si>
  <si>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</si>
  <si>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</si>
  <si>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</si>
  <si>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</si>
  <si>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</si>
  <si>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</si>
  <si>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</si>
  <si>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</si>
  <si>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</si>
  <si>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</si>
  <si>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</si>
  <si>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</si>
  <si>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</si>
  <si>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</si>
  <si>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</si>
  <si>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</si>
  <si>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</si>
  <si>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</si>
  <si>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</si>
  <si>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</si>
  <si>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</si>
  <si>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</si>
  <si>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</si>
  <si>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</si>
  <si>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</si>
  <si>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</si>
  <si>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</si>
  <si>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</si>
  <si>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</si>
  <si>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</si>
  <si>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</si>
  <si>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</si>
  <si>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</si>
  <si>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</si>
  <si>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</si>
  <si>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</si>
  <si>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</si>
  <si>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</si>
  <si>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</si>
  <si>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</si>
  <si>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</si>
  <si>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</si>
  <si>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</si>
  <si>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</si>
  <si>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</si>
  <si>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</si>
  <si>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</si>
  <si>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</si>
  <si>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</si>
  <si>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</si>
  <si>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</si>
  <si>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</si>
  <si>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</si>
  <si>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</si>
  <si>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</si>
  <si>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</si>
  <si>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</si>
  <si>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</si>
  <si>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</si>
  <si>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</si>
  <si>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</si>
  <si>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</si>
  <si>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</si>
  <si>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</si>
  <si>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</si>
  <si>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</si>
  <si>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</si>
  <si>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</si>
  <si>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</si>
  <si>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</si>
  <si>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</si>
  <si>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</si>
  <si>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</si>
  <si>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</si>
  <si>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</si>
  <si>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</si>
  <si>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</si>
  <si>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</si>
  <si>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</si>
  <si>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</si>
  <si>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</si>
  <si>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</si>
  <si>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</si>
  <si>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</si>
  <si>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</si>
  <si>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</si>
  <si>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</si>
  <si>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</si>
  <si>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</si>
  <si>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</si>
  <si>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</si>
  <si>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</si>
  <si>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</si>
  <si>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</si>
  <si>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</si>
  <si>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</si>
  <si>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</si>
  <si>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</si>
  <si>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</si>
  <si>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</si>
  <si>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</si>
  <si>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</si>
  <si>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</si>
  <si>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</si>
  <si>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</si>
  <si>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</si>
  <si>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</si>
  <si>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</si>
  <si>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</si>
  <si>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</si>
  <si>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</si>
  <si>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</si>
  <si>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</si>
  <si>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</si>
  <si>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</si>
  <si>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</si>
  <si>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</si>
  <si>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</si>
  <si>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</si>
  <si>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</si>
  <si>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</si>
  <si>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</si>
  <si>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</si>
  <si>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</si>
  <si>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</si>
  <si>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</si>
  <si>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</si>
  <si>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</si>
  <si>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</si>
  <si>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</si>
  <si>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</si>
  <si>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</si>
  <si>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</si>
  <si>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</si>
  <si>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</si>
  <si>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</si>
  <si>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</si>
  <si>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</si>
  <si>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</si>
  <si>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</si>
  <si>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</si>
  <si>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</si>
  <si>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</si>
  <si>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</si>
  <si>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</si>
  <si>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</si>
  <si>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</si>
  <si>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</si>
  <si>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</si>
  <si>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</si>
  <si>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</si>
  <si>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</si>
  <si>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</si>
  <si>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</si>
  <si>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</si>
  <si>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</si>
  <si>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</si>
  <si>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</si>
  <si>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</si>
  <si>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</si>
  <si>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</si>
  <si>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</si>
  <si>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</si>
  <si>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</si>
  <si>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</si>
  <si>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</si>
  <si>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</si>
  <si>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</si>
  <si>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</si>
  <si>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</si>
  <si>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</si>
  <si>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</si>
  <si>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</si>
  <si>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</si>
  <si>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</si>
  <si>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</si>
  <si>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</si>
  <si>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</si>
  <si>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</si>
  <si>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</si>
  <si>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</si>
  <si>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</si>
  <si>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</si>
  <si>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</si>
  <si>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</si>
  <si>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</si>
  <si>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</si>
  <si>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</si>
  <si>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</si>
  <si>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</si>
  <si>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</si>
  <si>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</si>
  <si>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</si>
  <si>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</si>
  <si>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</si>
  <si>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</si>
  <si>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</si>
  <si>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</si>
  <si>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</si>
  <si>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</si>
  <si>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</si>
  <si>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</si>
  <si>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</si>
  <si>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</si>
  <si>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</si>
  <si>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</si>
  <si>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</si>
  <si>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</si>
  <si>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</si>
  <si>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</si>
  <si>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</si>
  <si>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</si>
  <si>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</si>
  <si>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</si>
  <si>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</si>
  <si>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</si>
  <si>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</si>
  <si>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</si>
  <si>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</si>
  <si>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</si>
  <si>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</si>
  <si>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</si>
  <si>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</si>
  <si>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</si>
  <si>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</si>
  <si>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</si>
  <si>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</si>
  <si>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</si>
  <si>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</si>
  <si>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</si>
  <si>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</si>
  <si>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</si>
  <si>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</si>
  <si>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</si>
  <si>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</si>
  <si>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</si>
  <si>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</si>
  <si>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</si>
  <si>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</si>
  <si>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</si>
  <si>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</si>
  <si>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</si>
  <si>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</si>
  <si>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ประมาณ2563 (หน่วยบริการ)</t>
  </si>
  <si>
    <t>G1Name</t>
  </si>
  <si>
    <t>G2Name</t>
  </si>
  <si>
    <t>รายได้ หัก ค่าใช้จ่าย</t>
  </si>
  <si>
    <t>รายได้ (หักรายการงบลงทุน) ต.ค.62  - ก.ย.63</t>
  </si>
  <si>
    <t>ค่าใช้จ่าย (หักรายการงบค่าเสื่อม) ต.ค.62 - ก.ย. 63</t>
  </si>
  <si>
    <t xml:space="preserve"> แผนการดำเนินการ 12 เดือน (ล้านบาท)</t>
  </si>
  <si>
    <t xml:space="preserve"> ผลการดำเนินงาน 12 เดือน (ล้านบาท) </t>
  </si>
  <si>
    <t xml:space="preserve"> แผนการดำเนินการ 12 เดือน (ล้านบาท) </t>
  </si>
  <si>
    <t xml:space="preserve"> ผลการดำเนินงาน 12 เดือน (ล้านบาท)</t>
  </si>
  <si>
    <t>ควบคุมค่าใช้จ่ายรอบ 1 เดือน ปี 2564</t>
  </si>
  <si>
    <t>ต.ต.63</t>
  </si>
  <si>
    <t>ทุนสำรองสุทธิ (NWC) ต.ค. 63</t>
  </si>
  <si>
    <t>เงินบำรุงคงเหลือ ต.ค. 63</t>
  </si>
  <si>
    <t>หนี้สินและภาระผูกพัน ต.ค. 63</t>
  </si>
  <si>
    <t>G2</t>
  </si>
  <si>
    <t>PlanAmt</t>
  </si>
  <si>
    <t>1</t>
  </si>
  <si>
    <t>2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</si>
  <si>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</si>
  <si>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</si>
  <si>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</si>
  <si>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3</t>
  </si>
  <si>
    <t>เงินบำรุงคงเหลือ</t>
  </si>
  <si>
    <t>หนี้สินและภาระผูกพัน</t>
  </si>
  <si>
    <t>#Error</t>
  </si>
  <si>
    <t>แผน 1 เดือน</t>
  </si>
  <si>
    <t>ผลงาน 1 เดือน</t>
  </si>
  <si>
    <t>ประมาณการกระทรวง 2564 (กปภ.)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</si>
</sst>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#.00,,"/>
    <numFmt numFmtId="166" formatCode="dd\-mmm\-yy"/>
    <numFmt numFmtId="167" formatCode="#,##0.00_ ;\-#,##0.00\ "/>
  </numFmts>
  <fonts count="37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6"/>
      <color rgb="FFFF505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2" fillId="0" borderId="0"/>
    <xf numFmtId="0" fontId="35" fillId="0" borderId="0"/>
  </cellStyleXfs>
  <cellXfs count="141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3" fontId="21" fillId="0" borderId="8" xfId="0" applyNumberFormat="1" applyFont="1" applyBorder="1" applyAlignment="1">
      <alignment horizontal="center" vertical="center"/>
    </xf>
    <xf numFmtId="0" fontId="22" fillId="7" borderId="9" xfId="0" applyFont="1" applyFill="1" applyBorder="1" applyAlignment="1">
      <alignment horizontal="center" wrapText="1" readingOrder="1"/>
    </xf>
    <xf numFmtId="165" fontId="22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wrapText="1"/>
    </xf>
    <xf numFmtId="0" fontId="22" fillId="8" borderId="9" xfId="0" applyFont="1" applyFill="1" applyBorder="1" applyAlignment="1">
      <alignment horizontal="center" wrapText="1" readingOrder="1"/>
    </xf>
    <xf numFmtId="0" fontId="24" fillId="0" borderId="0" xfId="0" applyFont="1"/>
    <xf numFmtId="43" fontId="0" fillId="0" borderId="0" xfId="1" applyFont="1"/>
    <xf numFmtId="0" fontId="29" fillId="0" borderId="6" xfId="0" applyFont="1" applyBorder="1" applyAlignment="1">
      <alignment horizontal="left" vertical="center"/>
    </xf>
    <xf numFmtId="0" fontId="13" fillId="9" borderId="7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wrapText="1" readingOrder="1"/>
    </xf>
    <xf numFmtId="4" fontId="30" fillId="0" borderId="8" xfId="0" applyNumberFormat="1" applyFont="1" applyBorder="1" applyAlignment="1">
      <alignment horizontal="center" vertical="center"/>
    </xf>
    <xf numFmtId="43" fontId="30" fillId="0" borderId="8" xfId="0" applyNumberFormat="1" applyFont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65" fontId="23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2" fillId="8" borderId="10" xfId="0" applyFont="1" applyFill="1" applyBorder="1" applyAlignment="1">
      <alignment horizontal="center" vertical="center" wrapText="1" readingOrder="1"/>
    </xf>
    <xf numFmtId="0" fontId="22" fillId="7" borderId="0" xfId="0" applyFont="1" applyFill="1" applyBorder="1" applyAlignment="1">
      <alignment wrapText="1" readingOrder="1"/>
    </xf>
    <xf numFmtId="0" fontId="22" fillId="7" borderId="20" xfId="0" applyFont="1" applyFill="1" applyBorder="1" applyAlignment="1">
      <alignment horizontal="center" wrapText="1" readingOrder="1"/>
    </xf>
    <xf numFmtId="0" fontId="22" fillId="0" borderId="21" xfId="0" applyFont="1" applyFill="1" applyBorder="1" applyAlignment="1">
      <alignment horizontal="left" wrapText="1" readingOrder="1"/>
    </xf>
    <xf numFmtId="4" fontId="23" fillId="0" borderId="20" xfId="0" applyNumberFormat="1" applyFont="1" applyBorder="1" applyAlignment="1">
      <alignment wrapText="1" readingOrder="1"/>
    </xf>
    <xf numFmtId="43" fontId="23" fillId="0" borderId="20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left" wrapText="1" readingOrder="1"/>
    </xf>
    <xf numFmtId="0" fontId="22" fillId="0" borderId="22" xfId="0" applyFont="1" applyBorder="1" applyAlignment="1">
      <alignment horizontal="center" wrapText="1" readingOrder="1"/>
    </xf>
    <xf numFmtId="165" fontId="23" fillId="0" borderId="23" xfId="0" applyNumberFormat="1" applyFont="1" applyBorder="1" applyAlignment="1"/>
    <xf numFmtId="165" fontId="23" fillId="0" borderId="23" xfId="0" applyNumberFormat="1" applyFont="1" applyBorder="1" applyAlignment="1">
      <alignment wrapText="1"/>
    </xf>
    <xf numFmtId="43" fontId="23" fillId="0" borderId="24" xfId="0" applyNumberFormat="1" applyFont="1" applyBorder="1" applyAlignment="1">
      <alignment horizontal="right" wrapText="1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20" xfId="0" applyFont="1" applyFill="1" applyBorder="1" applyAlignment="1">
      <alignment horizontal="right" wrapText="1" readingOrder="1"/>
    </xf>
    <xf numFmtId="4" fontId="23" fillId="0" borderId="20" xfId="0" applyNumberFormat="1" applyFont="1" applyBorder="1" applyAlignment="1">
      <alignment horizontal="right" wrapText="1" readingOrder="1"/>
    </xf>
    <xf numFmtId="4" fontId="27" fillId="0" borderId="20" xfId="0" applyNumberFormat="1" applyFont="1" applyBorder="1" applyAlignment="1">
      <alignment horizontal="right" wrapText="1" readingOrder="1"/>
    </xf>
    <xf numFmtId="0" fontId="22" fillId="0" borderId="22" xfId="0" applyFont="1" applyBorder="1" applyAlignment="1">
      <alignment horizontal="left" wrapText="1" readingOrder="1"/>
    </xf>
    <xf numFmtId="165" fontId="23" fillId="0" borderId="23" xfId="0" applyNumberFormat="1" applyFont="1" applyBorder="1" applyAlignment="1">
      <alignment horizontal="right" wrapText="1" readingOrder="1"/>
    </xf>
    <xf numFmtId="4" fontId="23" fillId="0" borderId="24" xfId="0" applyNumberFormat="1" applyFont="1" applyBorder="1" applyAlignment="1">
      <alignment horizontal="right" wrapText="1" readingOrder="1"/>
    </xf>
    <xf numFmtId="43" fontId="7" fillId="11" borderId="3" xfId="1" applyFont="1" applyFill="1" applyBorder="1"/>
    <xf numFmtId="4" fontId="29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67" fontId="23" fillId="0" borderId="20" xfId="0" applyNumberFormat="1" applyFont="1" applyBorder="1" applyAlignment="1">
      <alignment horizontal="right" wrapText="1"/>
    </xf>
    <xf numFmtId="164" fontId="8" fillId="4" borderId="3" xfId="1" applyNumberFormat="1" applyFont="1" applyFill="1" applyBorder="1"/>
    <xf numFmtId="164" fontId="8" fillId="0" borderId="3" xfId="1" applyNumberFormat="1" applyFont="1" applyFill="1" applyBorder="1"/>
    <xf numFmtId="164" fontId="0" fillId="0" borderId="0" xfId="0" applyNumberFormat="1"/>
    <xf numFmtId="2" fontId="31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7" fillId="11" borderId="0" xfId="0" applyFont="1" applyFill="1"/>
    <xf numFmtId="4" fontId="33" fillId="0" borderId="8" xfId="0" applyNumberFormat="1" applyFont="1" applyBorder="1" applyAlignment="1">
      <alignment horizontal="center" vertical="center"/>
    </xf>
    <xf numFmtId="43" fontId="33" fillId="0" borderId="8" xfId="0" applyNumberFormat="1" applyFont="1" applyBorder="1" applyAlignment="1">
      <alignment horizontal="center" vertical="center"/>
    </xf>
    <xf numFmtId="0" fontId="36" fillId="2" borderId="2" xfId="6" applyFont="1" applyFill="1" applyBorder="1" applyAlignment="1">
      <alignment horizontal="center"/>
    </xf>
    <xf numFmtId="166" fontId="34" fillId="0" borderId="1" xfId="6" applyNumberFormat="1" applyFont="1" applyFill="1" applyBorder="1" applyAlignment="1">
      <alignment horizontal="right" wrapText="1"/>
    </xf>
    <xf numFmtId="0" fontId="34" fillId="0" borderId="1" xfId="6" applyFont="1" applyFill="1" applyBorder="1" applyAlignment="1">
      <alignment wrapText="1"/>
    </xf>
    <xf numFmtId="0" fontId="34" fillId="0" borderId="1" xfId="6" applyFont="1" applyFill="1" applyBorder="1" applyAlignment="1">
      <alignment horizontal="right" wrapText="1"/>
    </xf>
    <xf numFmtId="0" fontId="35" fillId="0" borderId="0" xfId="6"/>
    <xf numFmtId="43" fontId="36" fillId="2" borderId="2" xfId="1" applyFont="1" applyFill="1" applyBorder="1" applyAlignment="1">
      <alignment horizontal="center"/>
    </xf>
    <xf numFmtId="43" fontId="34" fillId="0" borderId="1" xfId="1" applyFont="1" applyFill="1" applyBorder="1" applyAlignment="1">
      <alignment horizontal="right" wrapText="1"/>
    </xf>
    <xf numFmtId="0" fontId="34" fillId="9" borderId="1" xfId="6" applyFont="1" applyFill="1" applyBorder="1" applyAlignment="1">
      <alignment wrapText="1"/>
    </xf>
    <xf numFmtId="0" fontId="34" fillId="10" borderId="1" xfId="6" applyFont="1" applyFill="1" applyBorder="1" applyAlignment="1">
      <alignment wrapText="1"/>
    </xf>
    <xf numFmtId="43" fontId="35" fillId="0" borderId="0" xfId="1" applyFont="1"/>
    <xf numFmtId="0" fontId="34" fillId="4" borderId="1" xfId="6" applyFont="1" applyFill="1" applyBorder="1" applyAlignment="1">
      <alignment wrapText="1"/>
    </xf>
    <xf numFmtId="0" fontId="34" fillId="3" borderId="1" xfId="6" applyFont="1" applyFill="1" applyBorder="1" applyAlignment="1">
      <alignment wrapText="1"/>
    </xf>
    <xf numFmtId="0" fontId="34" fillId="13" borderId="1" xfId="6" applyFont="1" applyFill="1" applyBorder="1" applyAlignment="1">
      <alignment wrapText="1"/>
    </xf>
    <xf numFmtId="0" fontId="34" fillId="14" borderId="1" xfId="6" applyFont="1" applyFill="1" applyBorder="1" applyAlignment="1">
      <alignment wrapText="1"/>
    </xf>
    <xf numFmtId="0" fontId="34" fillId="15" borderId="1" xfId="6" applyFont="1" applyFill="1" applyBorder="1" applyAlignment="1">
      <alignment wrapText="1"/>
    </xf>
    <xf numFmtId="0" fontId="34" fillId="16" borderId="1" xfId="6" applyFont="1" applyFill="1" applyBorder="1" applyAlignment="1">
      <alignment wrapText="1"/>
    </xf>
    <xf numFmtId="43" fontId="7" fillId="17" borderId="3" xfId="1" applyFont="1" applyFill="1" applyBorder="1"/>
    <xf numFmtId="0" fontId="7" fillId="17" borderId="0" xfId="0" applyFont="1" applyFill="1"/>
    <xf numFmtId="0" fontId="34" fillId="12" borderId="1" xfId="6" applyFont="1" applyFill="1" applyBorder="1" applyAlignment="1">
      <alignment wrapText="1"/>
    </xf>
    <xf numFmtId="0" fontId="34" fillId="18" borderId="1" xfId="6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 readingOrder="1"/>
    </xf>
    <xf numFmtId="0" fontId="22" fillId="7" borderId="19" xfId="0" applyFont="1" applyFill="1" applyBorder="1" applyAlignment="1">
      <alignment horizontal="center" vertical="center" wrapText="1" readingOrder="1"/>
    </xf>
    <xf numFmtId="0" fontId="22" fillId="7" borderId="16" xfId="0" applyFont="1" applyFill="1" applyBorder="1" applyAlignment="1">
      <alignment horizontal="center" vertical="center" wrapText="1" readingOrder="1"/>
    </xf>
    <xf numFmtId="0" fontId="22" fillId="7" borderId="10" xfId="0" applyFont="1" applyFill="1" applyBorder="1" applyAlignment="1">
      <alignment horizontal="center" vertical="center" wrapText="1" readingOrder="1"/>
    </xf>
    <xf numFmtId="0" fontId="22" fillId="7" borderId="17" xfId="0" applyFont="1" applyFill="1" applyBorder="1" applyAlignment="1">
      <alignment horizontal="center" vertical="center" wrapText="1" readingOrder="1"/>
    </xf>
    <xf numFmtId="0" fontId="22" fillId="7" borderId="18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7" borderId="0" xfId="0" applyFont="1" applyFill="1" applyBorder="1" applyAlignment="1">
      <alignment horizontal="right" vertical="center" wrapText="1" readingOrder="1"/>
    </xf>
  </cellXfs>
  <cellStyles count="7">
    <cellStyle name="Comma" xfId="1" builtinId="3"/>
    <cellStyle name="Normal" xfId="0" builtinId="0"/>
    <cellStyle name="Normal_data_3" xfId="4"/>
    <cellStyle name="Normal_Sheet2" xfId="2"/>
    <cellStyle name="Normal_Sheet2_2" xfId="5"/>
    <cellStyle name="Normal_Sheet2_4" xfId="6"/>
    <cellStyle name="ปกติ_ID" xfId="3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20224"/>
        <c:axId val="92821760"/>
      </c:barChart>
      <c:catAx>
        <c:axId val="9282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92821760"/>
        <c:crosses val="autoZero"/>
        <c:auto val="1"/>
        <c:lblAlgn val="ctr"/>
        <c:lblOffset val="200"/>
        <c:noMultiLvlLbl val="0"/>
      </c:catAx>
      <c:valAx>
        <c:axId val="928217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282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DD5" activePane="bottomRight" state="frozen"/>
      <selection pane="topRight" activeCell="C1" sqref="C1"/>
      <selection pane="bottomLeft" activeCell="A6" sqref="A6"/>
      <selection pane="bottomRight" activeCell="DB50" sqref="DB50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2.7109375" style="10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customWidth="1"/>
    <col min="23" max="23" width="8.42578125" style="10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21">
      <c r="B1" s="9" t="s">
        <v>2840</v>
      </c>
      <c r="C1" s="9" t="s">
        <v>16</v>
      </c>
    </row>
    <row r="2" spans="1:121">
      <c r="B2" s="9" t="s">
        <v>2902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7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68" t="s">
        <v>2903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8.25">
      <c r="A4" s="12" t="s">
        <v>2842</v>
      </c>
      <c r="B4" s="13" t="s">
        <v>2843</v>
      </c>
      <c r="C4" s="13" t="s">
        <v>2920</v>
      </c>
      <c r="D4" s="13" t="s">
        <v>2892</v>
      </c>
      <c r="E4" s="14" t="s">
        <v>2918</v>
      </c>
      <c r="F4" s="13" t="s">
        <v>2919</v>
      </c>
      <c r="G4" s="13" t="s">
        <v>2844</v>
      </c>
      <c r="H4" s="14" t="s">
        <v>2845</v>
      </c>
      <c r="I4" s="14"/>
      <c r="J4" s="13" t="s">
        <v>2920</v>
      </c>
      <c r="K4" s="13" t="s">
        <v>2892</v>
      </c>
      <c r="L4" s="14" t="s">
        <v>2918</v>
      </c>
      <c r="M4" s="13" t="s">
        <v>2919</v>
      </c>
      <c r="N4" s="13" t="s">
        <v>2844</v>
      </c>
      <c r="O4" s="14" t="s">
        <v>2845</v>
      </c>
      <c r="P4" s="14"/>
      <c r="Q4" s="13" t="s">
        <v>2920</v>
      </c>
      <c r="R4" s="13" t="s">
        <v>2892</v>
      </c>
      <c r="S4" s="14" t="s">
        <v>2918</v>
      </c>
      <c r="T4" s="13" t="s">
        <v>2919</v>
      </c>
      <c r="U4" s="13" t="s">
        <v>2844</v>
      </c>
      <c r="V4" s="14" t="s">
        <v>2845</v>
      </c>
      <c r="W4" s="14"/>
      <c r="X4" s="13" t="s">
        <v>2920</v>
      </c>
      <c r="Y4" s="13" t="s">
        <v>2892</v>
      </c>
      <c r="Z4" s="14" t="s">
        <v>2918</v>
      </c>
      <c r="AA4" s="13" t="s">
        <v>2919</v>
      </c>
      <c r="AB4" s="13" t="s">
        <v>2844</v>
      </c>
      <c r="AC4" s="14" t="s">
        <v>2845</v>
      </c>
      <c r="AD4" s="14"/>
      <c r="AE4" s="13" t="s">
        <v>2920</v>
      </c>
      <c r="AF4" s="13" t="s">
        <v>2892</v>
      </c>
      <c r="AG4" s="14" t="s">
        <v>2918</v>
      </c>
      <c r="AH4" s="13" t="s">
        <v>2919</v>
      </c>
      <c r="AI4" s="13" t="s">
        <v>2844</v>
      </c>
      <c r="AJ4" s="14" t="s">
        <v>2845</v>
      </c>
      <c r="AK4" s="14"/>
      <c r="AL4" s="13" t="s">
        <v>2920</v>
      </c>
      <c r="AM4" s="13" t="s">
        <v>2892</v>
      </c>
      <c r="AN4" s="14" t="s">
        <v>2918</v>
      </c>
      <c r="AO4" s="13" t="s">
        <v>2919</v>
      </c>
      <c r="AP4" s="13" t="s">
        <v>2844</v>
      </c>
      <c r="AQ4" s="14" t="s">
        <v>2845</v>
      </c>
      <c r="AR4" s="14"/>
      <c r="AS4" s="13" t="s">
        <v>2920</v>
      </c>
      <c r="AT4" s="13" t="s">
        <v>2892</v>
      </c>
      <c r="AU4" s="14" t="s">
        <v>2918</v>
      </c>
      <c r="AV4" s="13" t="s">
        <v>2919</v>
      </c>
      <c r="AW4" s="13" t="s">
        <v>2844</v>
      </c>
      <c r="AX4" s="14" t="s">
        <v>2845</v>
      </c>
      <c r="AY4" s="14"/>
      <c r="AZ4" s="13" t="s">
        <v>2920</v>
      </c>
      <c r="BA4" s="13" t="s">
        <v>2892</v>
      </c>
      <c r="BB4" s="14" t="s">
        <v>2918</v>
      </c>
      <c r="BC4" s="13" t="s">
        <v>2919</v>
      </c>
      <c r="BD4" s="13" t="s">
        <v>2844</v>
      </c>
      <c r="BE4" s="14" t="s">
        <v>2845</v>
      </c>
      <c r="BF4" s="14"/>
      <c r="BG4" s="13" t="s">
        <v>2920</v>
      </c>
      <c r="BH4" s="13" t="s">
        <v>2892</v>
      </c>
      <c r="BI4" s="14" t="s">
        <v>2918</v>
      </c>
      <c r="BJ4" s="13" t="s">
        <v>2919</v>
      </c>
      <c r="BK4" s="13" t="s">
        <v>2844</v>
      </c>
      <c r="BL4" s="14" t="s">
        <v>2845</v>
      </c>
      <c r="BM4" s="14"/>
      <c r="BN4" s="13" t="s">
        <v>2920</v>
      </c>
      <c r="BO4" s="13" t="s">
        <v>2892</v>
      </c>
      <c r="BP4" s="14" t="s">
        <v>2918</v>
      </c>
      <c r="BQ4" s="13" t="s">
        <v>2919</v>
      </c>
      <c r="BR4" s="13" t="s">
        <v>2844</v>
      </c>
      <c r="BS4" s="14" t="s">
        <v>2845</v>
      </c>
      <c r="BT4" s="14"/>
      <c r="BU4" s="13" t="s">
        <v>2920</v>
      </c>
      <c r="BV4" s="13" t="s">
        <v>2892</v>
      </c>
      <c r="BW4" s="14" t="s">
        <v>2918</v>
      </c>
      <c r="BX4" s="13" t="s">
        <v>2919</v>
      </c>
      <c r="BY4" s="13" t="s">
        <v>2844</v>
      </c>
      <c r="BZ4" s="14" t="s">
        <v>2845</v>
      </c>
      <c r="CA4" s="14"/>
      <c r="CB4" s="13" t="s">
        <v>2920</v>
      </c>
      <c r="CC4" s="13" t="s">
        <v>2892</v>
      </c>
      <c r="CD4" s="14" t="s">
        <v>2918</v>
      </c>
      <c r="CE4" s="13" t="s">
        <v>2919</v>
      </c>
      <c r="CF4" s="13" t="s">
        <v>2844</v>
      </c>
      <c r="CG4" s="14" t="s">
        <v>2845</v>
      </c>
      <c r="CH4" s="14"/>
      <c r="CI4" s="13" t="s">
        <v>2920</v>
      </c>
      <c r="CJ4" s="13" t="s">
        <v>2892</v>
      </c>
      <c r="CK4" s="14" t="s">
        <v>2918</v>
      </c>
      <c r="CL4" s="13" t="s">
        <v>2919</v>
      </c>
      <c r="CM4" s="13" t="s">
        <v>2844</v>
      </c>
      <c r="CN4" s="14" t="s">
        <v>2845</v>
      </c>
      <c r="CO4" s="14"/>
      <c r="CP4" s="13" t="s">
        <v>2920</v>
      </c>
      <c r="CQ4" s="13" t="s">
        <v>2892</v>
      </c>
      <c r="CR4" s="14" t="s">
        <v>2918</v>
      </c>
      <c r="CS4" s="13" t="s">
        <v>2919</v>
      </c>
      <c r="CT4" s="13" t="s">
        <v>2844</v>
      </c>
      <c r="CU4" s="14" t="s">
        <v>2845</v>
      </c>
      <c r="CV4" s="14"/>
      <c r="CW4" s="13" t="s">
        <v>2920</v>
      </c>
      <c r="CX4" s="13" t="s">
        <v>2892</v>
      </c>
      <c r="CY4" s="14" t="s">
        <v>2918</v>
      </c>
      <c r="CZ4" s="13" t="s">
        <v>2919</v>
      </c>
      <c r="DA4" s="13" t="s">
        <v>2844</v>
      </c>
      <c r="DB4" s="14" t="s">
        <v>2845</v>
      </c>
      <c r="DC4" s="14"/>
      <c r="DD4" s="13" t="s">
        <v>2920</v>
      </c>
      <c r="DE4" s="13" t="s">
        <v>2892</v>
      </c>
      <c r="DF4" s="14" t="s">
        <v>2918</v>
      </c>
      <c r="DG4" s="13" t="s">
        <v>2919</v>
      </c>
      <c r="DH4" s="13" t="s">
        <v>2844</v>
      </c>
      <c r="DI4" s="14" t="s">
        <v>2845</v>
      </c>
      <c r="DJ4" s="14"/>
      <c r="DK4" s="13" t="s">
        <v>2920</v>
      </c>
      <c r="DL4" s="13" t="s">
        <v>2892</v>
      </c>
      <c r="DM4" s="14" t="s">
        <v>2918</v>
      </c>
      <c r="DN4" s="13" t="s">
        <v>2919</v>
      </c>
      <c r="DO4" s="13" t="s">
        <v>2844</v>
      </c>
      <c r="DP4" s="14" t="s">
        <v>2845</v>
      </c>
      <c r="DQ4" s="14"/>
    </row>
    <row r="5" spans="1:121" s="25" customFormat="1" ht="14.25" customHeight="1">
      <c r="A5" s="38" t="s">
        <v>2790</v>
      </c>
      <c r="B5" s="38" t="s">
        <v>2791</v>
      </c>
      <c r="C5" s="108">
        <v>364697279.20999998</v>
      </c>
      <c r="D5" s="108">
        <v>405000000</v>
      </c>
      <c r="E5" s="108">
        <v>33750000</v>
      </c>
      <c r="F5" s="108">
        <v>58654242.899999999</v>
      </c>
      <c r="G5" s="108">
        <v>24904242.899999999</v>
      </c>
      <c r="H5" s="105">
        <v>73.790349333333324</v>
      </c>
      <c r="I5" s="104" t="s">
        <v>2891</v>
      </c>
      <c r="J5" s="108">
        <v>84357259.390000001</v>
      </c>
      <c r="K5" s="108">
        <v>120000000</v>
      </c>
      <c r="L5" s="108">
        <v>10000000</v>
      </c>
      <c r="M5" s="108">
        <v>17735806.219999999</v>
      </c>
      <c r="N5" s="108">
        <v>7735806.2199999997</v>
      </c>
      <c r="O5" s="105">
        <v>77.358062200000006</v>
      </c>
      <c r="P5" s="104" t="s">
        <v>2891</v>
      </c>
      <c r="Q5" s="108">
        <v>20307577.18</v>
      </c>
      <c r="R5" s="108">
        <v>38595450</v>
      </c>
      <c r="S5" s="108">
        <v>3216287.5</v>
      </c>
      <c r="T5" s="108">
        <v>1576253.63</v>
      </c>
      <c r="U5" s="108">
        <v>-1640033.87</v>
      </c>
      <c r="V5" s="105">
        <v>-50.991519570312043</v>
      </c>
      <c r="W5" s="104" t="s">
        <v>2890</v>
      </c>
      <c r="X5" s="108">
        <v>18098428.879999999</v>
      </c>
      <c r="Y5" s="108">
        <v>28970000</v>
      </c>
      <c r="Z5" s="108">
        <v>2414166.666666667</v>
      </c>
      <c r="AA5" s="108">
        <v>1252432.92</v>
      </c>
      <c r="AB5" s="108">
        <v>-1161733.7466666668</v>
      </c>
      <c r="AC5" s="105">
        <v>-48.121522126337588</v>
      </c>
      <c r="AD5" s="104" t="s">
        <v>2890</v>
      </c>
      <c r="AE5" s="108">
        <v>20610120.059999999</v>
      </c>
      <c r="AF5" s="108">
        <v>31615023.41</v>
      </c>
      <c r="AG5" s="108">
        <v>2634585.2841666667</v>
      </c>
      <c r="AH5" s="108">
        <v>1517548.0100000002</v>
      </c>
      <c r="AI5" s="108">
        <v>-1117037.2741666667</v>
      </c>
      <c r="AJ5" s="105">
        <v>-42.398979485683704</v>
      </c>
      <c r="AK5" s="104" t="s">
        <v>2890</v>
      </c>
      <c r="AL5" s="108">
        <v>10501910.050000001</v>
      </c>
      <c r="AM5" s="108">
        <v>27795000</v>
      </c>
      <c r="AN5" s="108">
        <v>2316250</v>
      </c>
      <c r="AO5" s="108">
        <v>364956.25</v>
      </c>
      <c r="AP5" s="108">
        <v>-1951293.75</v>
      </c>
      <c r="AQ5" s="105">
        <v>-84.243658931462491</v>
      </c>
      <c r="AR5" s="104" t="s">
        <v>2890</v>
      </c>
      <c r="AS5" s="108">
        <v>57387458.689999998</v>
      </c>
      <c r="AT5" s="108">
        <v>90000000</v>
      </c>
      <c r="AU5" s="108">
        <v>7500000</v>
      </c>
      <c r="AV5" s="108">
        <v>4156007.1099999994</v>
      </c>
      <c r="AW5" s="108">
        <v>-3343992.89</v>
      </c>
      <c r="AX5" s="105">
        <v>-44.586571866666667</v>
      </c>
      <c r="AY5" s="104" t="s">
        <v>2890</v>
      </c>
      <c r="AZ5" s="108">
        <v>30341251.670000002</v>
      </c>
      <c r="BA5" s="108">
        <v>31181491.719999999</v>
      </c>
      <c r="BB5" s="108">
        <v>2598457.6433333335</v>
      </c>
      <c r="BC5" s="108">
        <v>1187061.4900000002</v>
      </c>
      <c r="BD5" s="108">
        <v>-1411396.1533333333</v>
      </c>
      <c r="BE5" s="105">
        <v>-54.316688861734804</v>
      </c>
      <c r="BF5" s="104" t="s">
        <v>2890</v>
      </c>
      <c r="BG5" s="108">
        <v>25271809.829999998</v>
      </c>
      <c r="BH5" s="108">
        <v>39785634.640000001</v>
      </c>
      <c r="BI5" s="108">
        <v>3315469.5533333332</v>
      </c>
      <c r="BJ5" s="108">
        <v>909396.32000000007</v>
      </c>
      <c r="BK5" s="108">
        <v>-2406073.2333333334</v>
      </c>
      <c r="BL5" s="105">
        <v>-72.571115331591457</v>
      </c>
      <c r="BM5" s="104" t="s">
        <v>2890</v>
      </c>
      <c r="BN5" s="108">
        <v>26636915.73</v>
      </c>
      <c r="BO5" s="108">
        <v>39000000</v>
      </c>
      <c r="BP5" s="108">
        <v>3250000</v>
      </c>
      <c r="BQ5" s="108">
        <v>1293659.56</v>
      </c>
      <c r="BR5" s="108">
        <v>-1956340.44</v>
      </c>
      <c r="BS5" s="105">
        <v>-60.195090461538463</v>
      </c>
      <c r="BT5" s="104" t="s">
        <v>2890</v>
      </c>
      <c r="BU5" s="108">
        <v>24451223.57</v>
      </c>
      <c r="BV5" s="108">
        <v>29350000</v>
      </c>
      <c r="BW5" s="108">
        <v>2445833.333333333</v>
      </c>
      <c r="BX5" s="108">
        <v>1480133.5499999998</v>
      </c>
      <c r="BY5" s="108">
        <v>-965699.78333333333</v>
      </c>
      <c r="BZ5" s="105">
        <v>-39.483466439522999</v>
      </c>
      <c r="CA5" s="104" t="s">
        <v>2890</v>
      </c>
      <c r="CB5" s="108">
        <v>43692582.640000001</v>
      </c>
      <c r="CC5" s="108">
        <v>71929147.170000002</v>
      </c>
      <c r="CD5" s="108">
        <v>5994095.5975000001</v>
      </c>
      <c r="CE5" s="108">
        <v>1919938.4000000004</v>
      </c>
      <c r="CF5" s="108">
        <v>-4074157.1974999998</v>
      </c>
      <c r="CG5" s="105">
        <v>-67.969506512362557</v>
      </c>
      <c r="CH5" s="104" t="s">
        <v>2890</v>
      </c>
      <c r="CI5" s="108">
        <v>7393811.3399999999</v>
      </c>
      <c r="CJ5" s="108">
        <v>20200000</v>
      </c>
      <c r="CK5" s="108">
        <v>1683333.3333333333</v>
      </c>
      <c r="CL5" s="108">
        <v>94506.5</v>
      </c>
      <c r="CM5" s="108">
        <v>-1588826.8333333335</v>
      </c>
      <c r="CN5" s="105">
        <v>-94.385752475247514</v>
      </c>
      <c r="CO5" s="104" t="s">
        <v>2890</v>
      </c>
      <c r="CP5" s="108">
        <v>27926229.719999999</v>
      </c>
      <c r="CQ5" s="108">
        <v>48092000</v>
      </c>
      <c r="CR5" s="108">
        <v>4007666.666666667</v>
      </c>
      <c r="CS5" s="108">
        <v>1325852.0899999999</v>
      </c>
      <c r="CT5" s="108">
        <v>-2681814.5766666667</v>
      </c>
      <c r="CU5" s="105">
        <v>-66.91710662896115</v>
      </c>
      <c r="CV5" s="104" t="s">
        <v>2890</v>
      </c>
      <c r="CW5" s="108">
        <v>9790056.0700000003</v>
      </c>
      <c r="CX5" s="108">
        <v>19447000</v>
      </c>
      <c r="CY5" s="108">
        <v>1620583.3333333335</v>
      </c>
      <c r="CZ5" s="108">
        <v>943489.46</v>
      </c>
      <c r="DA5" s="108">
        <v>-677093.87333333329</v>
      </c>
      <c r="DB5" s="105">
        <v>-41.780873553761502</v>
      </c>
      <c r="DC5" s="104" t="s">
        <v>2890</v>
      </c>
      <c r="DD5" s="108">
        <v>7794554.9699999997</v>
      </c>
      <c r="DE5" s="108">
        <v>21000000</v>
      </c>
      <c r="DF5" s="108">
        <v>1750000</v>
      </c>
      <c r="DG5" s="108">
        <v>296574.1999999999</v>
      </c>
      <c r="DH5" s="108">
        <v>-1453425.8</v>
      </c>
      <c r="DI5" s="105">
        <v>-83.052902857142854</v>
      </c>
      <c r="DJ5" s="104" t="s">
        <v>2890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1061960746.9399999</v>
      </c>
      <c r="DM5" s="15">
        <f t="shared" si="0"/>
        <v>88496728.911666647</v>
      </c>
      <c r="DN5" s="15">
        <f>F5+M5+T5+AA5+AH5+AO5+AV5+BC5+BJ5+BQ5+BX5+CE5+CL5+CS5+CZ5+DG5</f>
        <v>94707858.609999999</v>
      </c>
      <c r="DO5" s="15">
        <f>DN5-DM5</f>
        <v>6211129.6983333528</v>
      </c>
      <c r="DP5" s="15">
        <f>DO5/DM5*100</f>
        <v>7.0184850612196259</v>
      </c>
      <c r="DQ5" s="15" t="str">
        <f>IF((DP5&gt;0),"OK","Not OK")</f>
        <v>OK</v>
      </c>
    </row>
    <row r="6" spans="1:121" s="25" customFormat="1" ht="14.25" customHeight="1">
      <c r="A6" s="38" t="s">
        <v>2792</v>
      </c>
      <c r="B6" s="38" t="s">
        <v>2793</v>
      </c>
      <c r="C6" s="108">
        <v>1745727.89</v>
      </c>
      <c r="D6" s="108">
        <v>1600000</v>
      </c>
      <c r="E6" s="108">
        <v>133333.33333333334</v>
      </c>
      <c r="F6" s="108">
        <v>0</v>
      </c>
      <c r="G6" s="108">
        <v>-133333.33333333334</v>
      </c>
      <c r="H6" s="105">
        <v>-100</v>
      </c>
      <c r="I6" s="104" t="s">
        <v>2890</v>
      </c>
      <c r="J6" s="108">
        <v>144041.49</v>
      </c>
      <c r="K6" s="108">
        <v>250000</v>
      </c>
      <c r="L6" s="108">
        <v>20833.333333333332</v>
      </c>
      <c r="M6" s="108">
        <v>0</v>
      </c>
      <c r="N6" s="108">
        <v>-20833.333333333332</v>
      </c>
      <c r="O6" s="105">
        <v>-100</v>
      </c>
      <c r="P6" s="104" t="s">
        <v>2890</v>
      </c>
      <c r="Q6" s="108">
        <v>161606.82999999999</v>
      </c>
      <c r="R6" s="108">
        <v>305100</v>
      </c>
      <c r="S6" s="108">
        <v>25425</v>
      </c>
      <c r="T6" s="108">
        <v>0</v>
      </c>
      <c r="U6" s="108">
        <v>-25425</v>
      </c>
      <c r="V6" s="105">
        <v>-100</v>
      </c>
      <c r="W6" s="104" t="s">
        <v>2890</v>
      </c>
      <c r="X6" s="108">
        <v>75018.77</v>
      </c>
      <c r="Y6" s="108">
        <v>150000</v>
      </c>
      <c r="Z6" s="108">
        <v>12500</v>
      </c>
      <c r="AA6" s="108">
        <v>0</v>
      </c>
      <c r="AB6" s="108">
        <v>-12500</v>
      </c>
      <c r="AC6" s="105">
        <v>-100</v>
      </c>
      <c r="AD6" s="104" t="s">
        <v>2890</v>
      </c>
      <c r="AE6" s="108">
        <v>53129.29</v>
      </c>
      <c r="AF6" s="108">
        <v>90250</v>
      </c>
      <c r="AG6" s="108">
        <v>7520.8333333333321</v>
      </c>
      <c r="AH6" s="108">
        <v>4500</v>
      </c>
      <c r="AI6" s="108">
        <v>-3020.833333333333</v>
      </c>
      <c r="AJ6" s="105">
        <v>-40.16620498614958</v>
      </c>
      <c r="AK6" s="104" t="s">
        <v>2890</v>
      </c>
      <c r="AL6" s="108">
        <v>42027.19</v>
      </c>
      <c r="AM6" s="108">
        <v>120000</v>
      </c>
      <c r="AN6" s="108">
        <v>10000</v>
      </c>
      <c r="AO6" s="108">
        <v>0</v>
      </c>
      <c r="AP6" s="108">
        <v>-10000</v>
      </c>
      <c r="AQ6" s="105">
        <v>-100</v>
      </c>
      <c r="AR6" s="104" t="s">
        <v>2890</v>
      </c>
      <c r="AS6" s="108">
        <v>168487.32</v>
      </c>
      <c r="AT6" s="108">
        <v>300000</v>
      </c>
      <c r="AU6" s="108">
        <v>25000</v>
      </c>
      <c r="AV6" s="108">
        <v>31750</v>
      </c>
      <c r="AW6" s="108">
        <v>6750</v>
      </c>
      <c r="AX6" s="105">
        <v>27</v>
      </c>
      <c r="AY6" s="104" t="s">
        <v>2891</v>
      </c>
      <c r="AZ6" s="108">
        <v>79800.34</v>
      </c>
      <c r="BA6" s="108">
        <v>80000</v>
      </c>
      <c r="BB6" s="108">
        <v>6666.6666666666661</v>
      </c>
      <c r="BC6" s="108">
        <v>0</v>
      </c>
      <c r="BD6" s="108">
        <v>-6666.6666666666661</v>
      </c>
      <c r="BE6" s="105">
        <v>-100</v>
      </c>
      <c r="BF6" s="104" t="s">
        <v>2890</v>
      </c>
      <c r="BG6" s="108">
        <v>65943.67</v>
      </c>
      <c r="BH6" s="108">
        <v>130000</v>
      </c>
      <c r="BI6" s="108">
        <v>10833.333333333332</v>
      </c>
      <c r="BJ6" s="108">
        <v>5150</v>
      </c>
      <c r="BK6" s="108">
        <v>-5683.333333333333</v>
      </c>
      <c r="BL6" s="105">
        <v>-52.46153846153846</v>
      </c>
      <c r="BM6" s="104" t="s">
        <v>2890</v>
      </c>
      <c r="BN6" s="108">
        <v>94610.37</v>
      </c>
      <c r="BO6" s="108">
        <v>140000</v>
      </c>
      <c r="BP6" s="108">
        <v>11666.666666666666</v>
      </c>
      <c r="BQ6" s="108">
        <v>0</v>
      </c>
      <c r="BR6" s="108">
        <v>-11666.666666666666</v>
      </c>
      <c r="BS6" s="105">
        <v>-100</v>
      </c>
      <c r="BT6" s="104" t="s">
        <v>2890</v>
      </c>
      <c r="BU6" s="108">
        <v>49564.77</v>
      </c>
      <c r="BV6" s="108">
        <v>80000</v>
      </c>
      <c r="BW6" s="108">
        <v>6666.6666666666661</v>
      </c>
      <c r="BX6" s="108">
        <v>0</v>
      </c>
      <c r="BY6" s="108">
        <v>-6666.6666666666661</v>
      </c>
      <c r="BZ6" s="105">
        <v>-100</v>
      </c>
      <c r="CA6" s="104" t="s">
        <v>2890</v>
      </c>
      <c r="CB6" s="108">
        <v>207841.6</v>
      </c>
      <c r="CC6" s="108">
        <v>500000</v>
      </c>
      <c r="CD6" s="108">
        <v>41666.666666666664</v>
      </c>
      <c r="CE6" s="108">
        <v>37600</v>
      </c>
      <c r="CF6" s="108">
        <v>-4066.6666666666665</v>
      </c>
      <c r="CG6" s="105">
        <v>-9.76</v>
      </c>
      <c r="CH6" s="104" t="s">
        <v>2890</v>
      </c>
      <c r="CI6" s="108">
        <v>6550.02</v>
      </c>
      <c r="CJ6" s="108">
        <v>17200</v>
      </c>
      <c r="CK6" s="108">
        <v>1433.3333333333333</v>
      </c>
      <c r="CL6" s="108">
        <v>0</v>
      </c>
      <c r="CM6" s="108">
        <v>-1433.3333333333333</v>
      </c>
      <c r="CN6" s="105">
        <v>-100</v>
      </c>
      <c r="CO6" s="104" t="s">
        <v>2890</v>
      </c>
      <c r="CP6" s="108">
        <v>162641.76</v>
      </c>
      <c r="CQ6" s="108">
        <v>250000</v>
      </c>
      <c r="CR6" s="108">
        <v>20833.333333333332</v>
      </c>
      <c r="CS6" s="108">
        <v>31600</v>
      </c>
      <c r="CT6" s="108">
        <v>10766.666666666668</v>
      </c>
      <c r="CU6" s="105">
        <v>51.68</v>
      </c>
      <c r="CV6" s="104" t="s">
        <v>2891</v>
      </c>
      <c r="CW6" s="108">
        <v>27044.02</v>
      </c>
      <c r="CX6" s="108">
        <v>70000</v>
      </c>
      <c r="CY6" s="108">
        <v>5833.333333333333</v>
      </c>
      <c r="CZ6" s="108">
        <v>0</v>
      </c>
      <c r="DA6" s="108">
        <v>-5833.333333333333</v>
      </c>
      <c r="DB6" s="105">
        <v>-100</v>
      </c>
      <c r="DC6" s="104" t="s">
        <v>2890</v>
      </c>
      <c r="DD6" s="108">
        <v>10526.15</v>
      </c>
      <c r="DE6" s="108">
        <v>20000</v>
      </c>
      <c r="DF6" s="108">
        <v>1666.6666666666665</v>
      </c>
      <c r="DG6" s="108">
        <v>0</v>
      </c>
      <c r="DH6" s="108">
        <v>-1666.6666666666665</v>
      </c>
      <c r="DI6" s="105">
        <v>-100</v>
      </c>
      <c r="DJ6" s="104" t="s">
        <v>2890</v>
      </c>
      <c r="DK6" s="15">
        <f t="shared" ref="DK6:DK14" si="1">C6+J6+Q6+X6+AE6+AL6+AS6+AZ6+BG6+BN6+BU6+CB6+CI6+CP6+CW6+DD6</f>
        <v>3094561.4799999995</v>
      </c>
      <c r="DL6" s="15">
        <f t="shared" si="0"/>
        <v>4102550</v>
      </c>
      <c r="DM6" s="15">
        <f t="shared" si="0"/>
        <v>341879.16666666669</v>
      </c>
      <c r="DN6" s="15">
        <f t="shared" ref="DN6:DN16" si="2">F6+M6+T6+AA6+AH6+AO6+AV6+BC6+BJ6+BQ6+BX6+CE6+CL6+CS6+CZ6+DG6</f>
        <v>110600</v>
      </c>
      <c r="DO6" s="15">
        <f>DN6-DM6</f>
        <v>-231279.16666666669</v>
      </c>
      <c r="DP6" s="15">
        <f t="shared" ref="DP6:DP14" si="3">DO6/DM6*100</f>
        <v>-67.649388794773984</v>
      </c>
      <c r="DQ6" s="15" t="str">
        <f t="shared" ref="DQ6:DQ16" si="4">IF((DP6&gt;0),"OK","Not OK")</f>
        <v>Not OK</v>
      </c>
    </row>
    <row r="7" spans="1:121" s="25" customFormat="1" ht="14.25" customHeight="1">
      <c r="A7" s="38" t="s">
        <v>2794</v>
      </c>
      <c r="B7" s="38" t="s">
        <v>2795</v>
      </c>
      <c r="C7" s="108">
        <v>5214819.43</v>
      </c>
      <c r="D7" s="108">
        <v>6000000</v>
      </c>
      <c r="E7" s="108">
        <v>500000</v>
      </c>
      <c r="F7" s="108">
        <v>322275.3</v>
      </c>
      <c r="G7" s="108">
        <v>-177724.7</v>
      </c>
      <c r="H7" s="105">
        <v>-35.544939999999997</v>
      </c>
      <c r="I7" s="104" t="s">
        <v>2890</v>
      </c>
      <c r="J7" s="108">
        <v>1086056.1299999999</v>
      </c>
      <c r="K7" s="108">
        <v>2000000</v>
      </c>
      <c r="L7" s="108">
        <v>166666.66666666669</v>
      </c>
      <c r="M7" s="108">
        <v>4877</v>
      </c>
      <c r="N7" s="108">
        <v>-161789.66666666666</v>
      </c>
      <c r="O7" s="105">
        <v>-97.073800000000006</v>
      </c>
      <c r="P7" s="104" t="s">
        <v>2890</v>
      </c>
      <c r="Q7" s="108">
        <v>140609.87</v>
      </c>
      <c r="R7" s="108">
        <v>269200</v>
      </c>
      <c r="S7" s="108">
        <v>22433.333333333336</v>
      </c>
      <c r="T7" s="108">
        <v>33723</v>
      </c>
      <c r="U7" s="108">
        <v>11289.666666666666</v>
      </c>
      <c r="V7" s="105">
        <v>50.325408618127781</v>
      </c>
      <c r="W7" s="104" t="s">
        <v>2891</v>
      </c>
      <c r="X7" s="108">
        <v>17709.64</v>
      </c>
      <c r="Y7" s="108">
        <v>60000</v>
      </c>
      <c r="Z7" s="108">
        <v>5000</v>
      </c>
      <c r="AA7" s="108">
        <v>0</v>
      </c>
      <c r="AB7" s="108">
        <v>-5000</v>
      </c>
      <c r="AC7" s="105">
        <v>-100</v>
      </c>
      <c r="AD7" s="104" t="s">
        <v>2890</v>
      </c>
      <c r="AE7" s="108">
        <v>20606.21</v>
      </c>
      <c r="AF7" s="108">
        <v>165000</v>
      </c>
      <c r="AG7" s="108">
        <v>13750</v>
      </c>
      <c r="AH7" s="108">
        <v>0</v>
      </c>
      <c r="AI7" s="108">
        <v>-13750</v>
      </c>
      <c r="AJ7" s="105">
        <v>-100</v>
      </c>
      <c r="AK7" s="104" t="s">
        <v>2890</v>
      </c>
      <c r="AL7" s="108">
        <v>20258.59</v>
      </c>
      <c r="AM7" s="108">
        <v>50000</v>
      </c>
      <c r="AN7" s="108">
        <v>4166.6666666666661</v>
      </c>
      <c r="AO7" s="108">
        <v>0</v>
      </c>
      <c r="AP7" s="108">
        <v>-4166.6666666666661</v>
      </c>
      <c r="AQ7" s="105">
        <v>-100</v>
      </c>
      <c r="AR7" s="104" t="s">
        <v>2890</v>
      </c>
      <c r="AS7" s="108">
        <v>145623.51999999999</v>
      </c>
      <c r="AT7" s="108">
        <v>300000</v>
      </c>
      <c r="AU7" s="108">
        <v>25000</v>
      </c>
      <c r="AV7" s="108">
        <v>5799.5</v>
      </c>
      <c r="AW7" s="108">
        <v>-19200.5</v>
      </c>
      <c r="AX7" s="105">
        <v>-76.802000000000007</v>
      </c>
      <c r="AY7" s="104" t="s">
        <v>2890</v>
      </c>
      <c r="AZ7" s="108">
        <v>35140.300000000003</v>
      </c>
      <c r="BA7" s="108">
        <v>40000</v>
      </c>
      <c r="BB7" s="108">
        <v>3333.333333333333</v>
      </c>
      <c r="BC7" s="108">
        <v>55718</v>
      </c>
      <c r="BD7" s="108">
        <v>52384.666666666672</v>
      </c>
      <c r="BE7" s="105">
        <v>1571.54</v>
      </c>
      <c r="BF7" s="104" t="s">
        <v>2891</v>
      </c>
      <c r="BG7" s="108">
        <v>60945.51</v>
      </c>
      <c r="BH7" s="108">
        <v>150000</v>
      </c>
      <c r="BI7" s="108">
        <v>12500</v>
      </c>
      <c r="BJ7" s="108">
        <v>0</v>
      </c>
      <c r="BK7" s="108">
        <v>-12500</v>
      </c>
      <c r="BL7" s="105">
        <v>-100</v>
      </c>
      <c r="BM7" s="104" t="s">
        <v>2890</v>
      </c>
      <c r="BN7" s="108">
        <v>112778.02</v>
      </c>
      <c r="BO7" s="108">
        <v>240000</v>
      </c>
      <c r="BP7" s="108">
        <v>20000</v>
      </c>
      <c r="BQ7" s="108">
        <v>12173</v>
      </c>
      <c r="BR7" s="108">
        <v>-7827</v>
      </c>
      <c r="BS7" s="105">
        <v>-39.134999999999998</v>
      </c>
      <c r="BT7" s="104" t="s">
        <v>2890</v>
      </c>
      <c r="BU7" s="108">
        <v>80299.08</v>
      </c>
      <c r="BV7" s="108">
        <v>150000</v>
      </c>
      <c r="BW7" s="108">
        <v>12500</v>
      </c>
      <c r="BX7" s="108">
        <v>9249</v>
      </c>
      <c r="BY7" s="108">
        <v>-3251</v>
      </c>
      <c r="BZ7" s="105">
        <v>-26.007999999999999</v>
      </c>
      <c r="CA7" s="104" t="s">
        <v>2890</v>
      </c>
      <c r="CB7" s="108">
        <v>36446.199999999997</v>
      </c>
      <c r="CC7" s="108">
        <v>105266.7</v>
      </c>
      <c r="CD7" s="108">
        <v>8772.2250000000004</v>
      </c>
      <c r="CE7" s="108">
        <v>8690</v>
      </c>
      <c r="CF7" s="108">
        <v>-82.224999999999994</v>
      </c>
      <c r="CG7" s="105">
        <v>-0.93733345872911389</v>
      </c>
      <c r="CH7" s="104" t="s">
        <v>2890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6"/>
      <c r="CO7" s="104" t="s">
        <v>2891</v>
      </c>
      <c r="CP7" s="108">
        <v>553.41999999999996</v>
      </c>
      <c r="CQ7" s="108">
        <v>0</v>
      </c>
      <c r="CR7" s="108">
        <v>0</v>
      </c>
      <c r="CS7" s="108">
        <v>1615</v>
      </c>
      <c r="CT7" s="108">
        <v>1615</v>
      </c>
      <c r="CU7" s="106"/>
      <c r="CV7" s="104" t="s">
        <v>2891</v>
      </c>
      <c r="CW7" s="108">
        <v>0</v>
      </c>
      <c r="CX7" s="108">
        <v>1</v>
      </c>
      <c r="CY7" s="108">
        <v>8.3333333333333343E-2</v>
      </c>
      <c r="CZ7" s="108">
        <v>0</v>
      </c>
      <c r="DA7" s="108">
        <v>-8.3333333333333343E-2</v>
      </c>
      <c r="DB7" s="105">
        <v>-100</v>
      </c>
      <c r="DC7" s="104" t="s">
        <v>2890</v>
      </c>
      <c r="DD7" s="108">
        <v>12409.5</v>
      </c>
      <c r="DE7" s="108">
        <v>30000</v>
      </c>
      <c r="DF7" s="108">
        <v>2500</v>
      </c>
      <c r="DG7" s="108">
        <v>0</v>
      </c>
      <c r="DH7" s="108">
        <v>-2500</v>
      </c>
      <c r="DI7" s="105">
        <v>-100</v>
      </c>
      <c r="DJ7" s="104" t="s">
        <v>2890</v>
      </c>
      <c r="DK7" s="15">
        <f t="shared" si="1"/>
        <v>6984255.4199999981</v>
      </c>
      <c r="DL7" s="15">
        <f t="shared" si="0"/>
        <v>9559467.6999999993</v>
      </c>
      <c r="DM7" s="15">
        <f t="shared" si="0"/>
        <v>796622.30833333347</v>
      </c>
      <c r="DN7" s="15">
        <f t="shared" si="2"/>
        <v>454119.8</v>
      </c>
      <c r="DO7" s="15">
        <f t="shared" ref="DO7:DO14" si="5">DN7-DM7</f>
        <v>-342502.50833333348</v>
      </c>
      <c r="DP7" s="15">
        <f t="shared" si="3"/>
        <v>-42.994340574004987</v>
      </c>
      <c r="DQ7" s="15" t="str">
        <f t="shared" si="4"/>
        <v>Not OK</v>
      </c>
    </row>
    <row r="8" spans="1:121" s="25" customFormat="1" ht="14.25" customHeight="1">
      <c r="A8" s="38" t="s">
        <v>2865</v>
      </c>
      <c r="B8" s="38" t="s">
        <v>2796</v>
      </c>
      <c r="C8" s="108">
        <v>18485151.52</v>
      </c>
      <c r="D8" s="108">
        <v>20000000</v>
      </c>
      <c r="E8" s="108">
        <v>1666666.6666666667</v>
      </c>
      <c r="F8" s="108">
        <v>1911416.9400000002</v>
      </c>
      <c r="G8" s="108">
        <v>244750.27333333335</v>
      </c>
      <c r="H8" s="105">
        <v>14.6850164</v>
      </c>
      <c r="I8" s="104" t="s">
        <v>2891</v>
      </c>
      <c r="J8" s="108">
        <v>3556314.79</v>
      </c>
      <c r="K8" s="108">
        <v>6700000</v>
      </c>
      <c r="L8" s="108">
        <v>558333.33333333337</v>
      </c>
      <c r="M8" s="108">
        <v>413126.80999999994</v>
      </c>
      <c r="N8" s="108">
        <v>-145206.52333333335</v>
      </c>
      <c r="O8" s="105">
        <v>-26.007138507462688</v>
      </c>
      <c r="P8" s="104" t="s">
        <v>2890</v>
      </c>
      <c r="Q8" s="108">
        <v>559118.64</v>
      </c>
      <c r="R8" s="108">
        <v>1091100</v>
      </c>
      <c r="S8" s="108">
        <v>90925</v>
      </c>
      <c r="T8" s="108">
        <v>62504</v>
      </c>
      <c r="U8" s="108">
        <v>-28421</v>
      </c>
      <c r="V8" s="105">
        <v>-31.257629914764912</v>
      </c>
      <c r="W8" s="104" t="s">
        <v>2890</v>
      </c>
      <c r="X8" s="108">
        <v>259061.56</v>
      </c>
      <c r="Y8" s="108">
        <v>530000</v>
      </c>
      <c r="Z8" s="108">
        <v>44166.666666666664</v>
      </c>
      <c r="AA8" s="108">
        <v>30119.61</v>
      </c>
      <c r="AB8" s="108">
        <v>-14047.056666666667</v>
      </c>
      <c r="AC8" s="105">
        <v>-31.804656603773584</v>
      </c>
      <c r="AD8" s="104" t="s">
        <v>2890</v>
      </c>
      <c r="AE8" s="108">
        <v>585999.18000000005</v>
      </c>
      <c r="AF8" s="108">
        <v>1564529.29</v>
      </c>
      <c r="AG8" s="108">
        <v>130377.44083333334</v>
      </c>
      <c r="AH8" s="108">
        <v>158291.25</v>
      </c>
      <c r="AI8" s="108">
        <v>27913.80916666667</v>
      </c>
      <c r="AJ8" s="105">
        <v>21.409999297616217</v>
      </c>
      <c r="AK8" s="104" t="s">
        <v>2891</v>
      </c>
      <c r="AL8" s="108">
        <v>143044.19</v>
      </c>
      <c r="AM8" s="108">
        <v>515000</v>
      </c>
      <c r="AN8" s="108">
        <v>42916.666666666664</v>
      </c>
      <c r="AO8" s="108">
        <v>32045</v>
      </c>
      <c r="AP8" s="108">
        <v>-10871.666666666666</v>
      </c>
      <c r="AQ8" s="105">
        <v>-25.332038834951458</v>
      </c>
      <c r="AR8" s="104" t="s">
        <v>2890</v>
      </c>
      <c r="AS8" s="108">
        <v>411824.3</v>
      </c>
      <c r="AT8" s="108">
        <v>850000</v>
      </c>
      <c r="AU8" s="108">
        <v>70833.333333333328</v>
      </c>
      <c r="AV8" s="108">
        <v>89119.25</v>
      </c>
      <c r="AW8" s="108">
        <v>18285.916666666668</v>
      </c>
      <c r="AX8" s="105">
        <v>25.815411764705882</v>
      </c>
      <c r="AY8" s="104" t="s">
        <v>2891</v>
      </c>
      <c r="AZ8" s="108">
        <v>309692.90000000002</v>
      </c>
      <c r="BA8" s="108">
        <v>378510</v>
      </c>
      <c r="BB8" s="108">
        <v>31542.5</v>
      </c>
      <c r="BC8" s="108">
        <v>74412</v>
      </c>
      <c r="BD8" s="108">
        <v>42869.5</v>
      </c>
      <c r="BE8" s="105">
        <v>135.91027978124751</v>
      </c>
      <c r="BF8" s="104" t="s">
        <v>2891</v>
      </c>
      <c r="BG8" s="108">
        <v>478653.53</v>
      </c>
      <c r="BH8" s="108">
        <v>1165932</v>
      </c>
      <c r="BI8" s="108">
        <v>97161</v>
      </c>
      <c r="BJ8" s="108">
        <v>57636.5</v>
      </c>
      <c r="BK8" s="108">
        <v>-39524.5</v>
      </c>
      <c r="BL8" s="105">
        <v>-40.679387820215929</v>
      </c>
      <c r="BM8" s="104" t="s">
        <v>2890</v>
      </c>
      <c r="BN8" s="108">
        <v>543937.23</v>
      </c>
      <c r="BO8" s="108">
        <v>1100000</v>
      </c>
      <c r="BP8" s="108">
        <v>91666.666666666672</v>
      </c>
      <c r="BQ8" s="108">
        <v>61544</v>
      </c>
      <c r="BR8" s="108">
        <v>-30122.666666666668</v>
      </c>
      <c r="BS8" s="105">
        <v>-32.861090909090912</v>
      </c>
      <c r="BT8" s="104" t="s">
        <v>2890</v>
      </c>
      <c r="BU8" s="108">
        <v>186911.99</v>
      </c>
      <c r="BV8" s="108">
        <v>410000</v>
      </c>
      <c r="BW8" s="108">
        <v>34166.666666666664</v>
      </c>
      <c r="BX8" s="108">
        <v>64500.5</v>
      </c>
      <c r="BY8" s="108">
        <v>30333.833333333332</v>
      </c>
      <c r="BZ8" s="105">
        <v>88.781951219512194</v>
      </c>
      <c r="CA8" s="104" t="s">
        <v>2891</v>
      </c>
      <c r="CB8" s="108">
        <v>193085.67</v>
      </c>
      <c r="CC8" s="108">
        <v>568170.81000000006</v>
      </c>
      <c r="CD8" s="108">
        <v>47347.567499999997</v>
      </c>
      <c r="CE8" s="108">
        <v>60535.5</v>
      </c>
      <c r="CF8" s="108">
        <v>13187.932500000001</v>
      </c>
      <c r="CG8" s="105">
        <v>27.853453083941432</v>
      </c>
      <c r="CH8" s="104" t="s">
        <v>2891</v>
      </c>
      <c r="CI8" s="108">
        <v>78681.759999999995</v>
      </c>
      <c r="CJ8" s="108">
        <v>230000</v>
      </c>
      <c r="CK8" s="108">
        <v>19166.666666666668</v>
      </c>
      <c r="CL8" s="108">
        <v>9918</v>
      </c>
      <c r="CM8" s="108">
        <v>-9248.6666666666661</v>
      </c>
      <c r="CN8" s="105">
        <v>-48.253913043478256</v>
      </c>
      <c r="CO8" s="104" t="s">
        <v>2890</v>
      </c>
      <c r="CP8" s="108">
        <v>504722.74</v>
      </c>
      <c r="CQ8" s="108">
        <v>1163100</v>
      </c>
      <c r="CR8" s="108">
        <v>96925</v>
      </c>
      <c r="CS8" s="108">
        <v>102313.67</v>
      </c>
      <c r="CT8" s="108">
        <v>5388.67</v>
      </c>
      <c r="CU8" s="105">
        <v>5.5596285787980397</v>
      </c>
      <c r="CV8" s="104" t="s">
        <v>2891</v>
      </c>
      <c r="CW8" s="108">
        <v>198829.71</v>
      </c>
      <c r="CX8" s="108">
        <v>581000</v>
      </c>
      <c r="CY8" s="108">
        <v>48416.666666666664</v>
      </c>
      <c r="CZ8" s="108">
        <v>27349.97</v>
      </c>
      <c r="DA8" s="108">
        <v>-21066.696666666667</v>
      </c>
      <c r="DB8" s="105">
        <v>-43.511249569707402</v>
      </c>
      <c r="DC8" s="104" t="s">
        <v>2890</v>
      </c>
      <c r="DD8" s="108">
        <v>193268.3</v>
      </c>
      <c r="DE8" s="108">
        <v>500000</v>
      </c>
      <c r="DF8" s="108">
        <v>41666.666666666664</v>
      </c>
      <c r="DG8" s="108">
        <v>48710.84</v>
      </c>
      <c r="DH8" s="108">
        <v>7044.1733333333341</v>
      </c>
      <c r="DI8" s="105">
        <v>16.906016000000001</v>
      </c>
      <c r="DJ8" s="104" t="s">
        <v>2891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8" t="s">
        <v>2797</v>
      </c>
      <c r="B9" s="38" t="s">
        <v>2798</v>
      </c>
      <c r="C9" s="108">
        <v>146445934.15000001</v>
      </c>
      <c r="D9" s="108">
        <v>200000000</v>
      </c>
      <c r="E9" s="108">
        <v>16666666.666666666</v>
      </c>
      <c r="F9" s="108">
        <v>15989695.129999999</v>
      </c>
      <c r="G9" s="108">
        <v>-676971.53666666674</v>
      </c>
      <c r="H9" s="105">
        <v>-4.0618292199999999</v>
      </c>
      <c r="I9" s="104" t="s">
        <v>2890</v>
      </c>
      <c r="J9" s="108">
        <v>18407607.690000001</v>
      </c>
      <c r="K9" s="108">
        <v>35000000</v>
      </c>
      <c r="L9" s="108">
        <v>2916666.666666667</v>
      </c>
      <c r="M9" s="108">
        <v>1799477.1099999999</v>
      </c>
      <c r="N9" s="108">
        <v>-1117189.5566666669</v>
      </c>
      <c r="O9" s="105">
        <v>-38.303641942857141</v>
      </c>
      <c r="P9" s="104" t="s">
        <v>2890</v>
      </c>
      <c r="Q9" s="108">
        <v>3645417.2</v>
      </c>
      <c r="R9" s="108">
        <v>6876470</v>
      </c>
      <c r="S9" s="108">
        <v>573039.16666666674</v>
      </c>
      <c r="T9" s="108">
        <v>551610.5</v>
      </c>
      <c r="U9" s="108">
        <v>-21428.666666666668</v>
      </c>
      <c r="V9" s="105">
        <v>-3.739476795506997</v>
      </c>
      <c r="W9" s="104" t="s">
        <v>2890</v>
      </c>
      <c r="X9" s="108">
        <v>2890043.26</v>
      </c>
      <c r="Y9" s="108">
        <v>5470000</v>
      </c>
      <c r="Z9" s="108">
        <v>455833.33333333331</v>
      </c>
      <c r="AA9" s="108">
        <v>448998.75</v>
      </c>
      <c r="AB9" s="108">
        <v>-6834.5833333333348</v>
      </c>
      <c r="AC9" s="105">
        <v>-1.4993601462522852</v>
      </c>
      <c r="AD9" s="104" t="s">
        <v>2890</v>
      </c>
      <c r="AE9" s="108">
        <v>2500831.17</v>
      </c>
      <c r="AF9" s="108">
        <v>5694923.6299999999</v>
      </c>
      <c r="AG9" s="108">
        <v>474576.96916666673</v>
      </c>
      <c r="AH9" s="108">
        <v>459117.5</v>
      </c>
      <c r="AI9" s="108">
        <v>-15459.469166666669</v>
      </c>
      <c r="AJ9" s="105">
        <v>-3.2575262119889046</v>
      </c>
      <c r="AK9" s="104" t="s">
        <v>2890</v>
      </c>
      <c r="AL9" s="108">
        <v>1251140.3500000001</v>
      </c>
      <c r="AM9" s="108">
        <v>4050000</v>
      </c>
      <c r="AN9" s="108">
        <v>337500</v>
      </c>
      <c r="AO9" s="108">
        <v>238164.22</v>
      </c>
      <c r="AP9" s="108">
        <v>-99335.78</v>
      </c>
      <c r="AQ9" s="105">
        <v>-29.432823703703701</v>
      </c>
      <c r="AR9" s="104" t="s">
        <v>2890</v>
      </c>
      <c r="AS9" s="108">
        <v>3731937.49</v>
      </c>
      <c r="AT9" s="108">
        <v>8000000</v>
      </c>
      <c r="AU9" s="108">
        <v>666666.66666666674</v>
      </c>
      <c r="AV9" s="108">
        <v>766683</v>
      </c>
      <c r="AW9" s="108">
        <v>100016.33333333334</v>
      </c>
      <c r="AX9" s="105">
        <v>15.00245</v>
      </c>
      <c r="AY9" s="104" t="s">
        <v>2891</v>
      </c>
      <c r="AZ9" s="108">
        <v>3383244.81</v>
      </c>
      <c r="BA9" s="108">
        <v>5560000</v>
      </c>
      <c r="BB9" s="108">
        <v>463333.33333333331</v>
      </c>
      <c r="BC9" s="108">
        <v>801531.25</v>
      </c>
      <c r="BD9" s="108">
        <v>338197.91666666669</v>
      </c>
      <c r="BE9" s="105">
        <v>72.99235611510791</v>
      </c>
      <c r="BF9" s="104" t="s">
        <v>2891</v>
      </c>
      <c r="BG9" s="108">
        <v>3370664.75</v>
      </c>
      <c r="BH9" s="108">
        <v>6479000</v>
      </c>
      <c r="BI9" s="108">
        <v>539916.66666666674</v>
      </c>
      <c r="BJ9" s="108">
        <v>398439.25</v>
      </c>
      <c r="BK9" s="108">
        <v>-141477.41666666666</v>
      </c>
      <c r="BL9" s="105">
        <v>-26.203565365025465</v>
      </c>
      <c r="BM9" s="104" t="s">
        <v>2890</v>
      </c>
      <c r="BN9" s="108">
        <v>3224083.2</v>
      </c>
      <c r="BO9" s="108">
        <v>6000000</v>
      </c>
      <c r="BP9" s="108">
        <v>500000</v>
      </c>
      <c r="BQ9" s="108">
        <v>583280</v>
      </c>
      <c r="BR9" s="108">
        <v>83280</v>
      </c>
      <c r="BS9" s="105">
        <v>16.655999999999999</v>
      </c>
      <c r="BT9" s="104" t="s">
        <v>2891</v>
      </c>
      <c r="BU9" s="108">
        <v>1914454.68</v>
      </c>
      <c r="BV9" s="108">
        <v>4100000</v>
      </c>
      <c r="BW9" s="108">
        <v>341666.66666666669</v>
      </c>
      <c r="BX9" s="108">
        <v>396545.5</v>
      </c>
      <c r="BY9" s="108">
        <v>54878.833333333336</v>
      </c>
      <c r="BZ9" s="105">
        <v>16.062097560975609</v>
      </c>
      <c r="CA9" s="104" t="s">
        <v>2891</v>
      </c>
      <c r="CB9" s="108">
        <v>2050943.34</v>
      </c>
      <c r="CC9" s="108">
        <v>5956052.6699999999</v>
      </c>
      <c r="CD9" s="108">
        <v>496337.72249999997</v>
      </c>
      <c r="CE9" s="108">
        <v>599898</v>
      </c>
      <c r="CF9" s="108">
        <v>103560.2775</v>
      </c>
      <c r="CG9" s="105">
        <v>20.864881471909484</v>
      </c>
      <c r="CH9" s="104" t="s">
        <v>2891</v>
      </c>
      <c r="CI9" s="108">
        <v>494318.23</v>
      </c>
      <c r="CJ9" s="108">
        <v>1600000</v>
      </c>
      <c r="CK9" s="108">
        <v>133333.33333333334</v>
      </c>
      <c r="CL9" s="108">
        <v>112686.83</v>
      </c>
      <c r="CM9" s="108">
        <v>-20646.503333333338</v>
      </c>
      <c r="CN9" s="105">
        <v>-15.4848775</v>
      </c>
      <c r="CO9" s="104" t="s">
        <v>2890</v>
      </c>
      <c r="CP9" s="108">
        <v>3679849.78</v>
      </c>
      <c r="CQ9" s="108">
        <v>8425000</v>
      </c>
      <c r="CR9" s="108">
        <v>702083.33333333337</v>
      </c>
      <c r="CS9" s="108">
        <v>633360.1</v>
      </c>
      <c r="CT9" s="108">
        <v>-68723.233333333337</v>
      </c>
      <c r="CU9" s="105">
        <v>-9.7884724035608315</v>
      </c>
      <c r="CV9" s="104" t="s">
        <v>2890</v>
      </c>
      <c r="CW9" s="108">
        <v>1585727.16</v>
      </c>
      <c r="CX9" s="108">
        <v>4386000</v>
      </c>
      <c r="CY9" s="108">
        <v>365500</v>
      </c>
      <c r="CZ9" s="108">
        <v>440501.5</v>
      </c>
      <c r="DA9" s="108">
        <v>75001.5</v>
      </c>
      <c r="DB9" s="105">
        <v>20.520246238030097</v>
      </c>
      <c r="DC9" s="104" t="s">
        <v>2891</v>
      </c>
      <c r="DD9" s="108">
        <v>1743317.44</v>
      </c>
      <c r="DE9" s="108">
        <v>5000000</v>
      </c>
      <c r="DF9" s="108">
        <v>416666.66666666669</v>
      </c>
      <c r="DG9" s="108">
        <v>325684.78000000003</v>
      </c>
      <c r="DH9" s="108">
        <v>-90981.886666666673</v>
      </c>
      <c r="DI9" s="105">
        <v>-21.835652799999998</v>
      </c>
      <c r="DJ9" s="104" t="s">
        <v>2890</v>
      </c>
      <c r="DK9" s="15">
        <f t="shared" si="1"/>
        <v>200319514.69999996</v>
      </c>
      <c r="DL9" s="15">
        <f t="shared" ref="DL9:DM15" si="6">D10+K9+R9+Y9+AF9+AM9+AT9+BA9+BH9+BO9+BV9+CC9+CJ9+CQ9+CX9+DE9</f>
        <v>272597446.29999995</v>
      </c>
      <c r="DM9" s="15">
        <f t="shared" si="6"/>
        <v>22716453.858333334</v>
      </c>
      <c r="DN9" s="15">
        <f t="shared" si="2"/>
        <v>24545673.419999998</v>
      </c>
      <c r="DO9" s="15">
        <f t="shared" si="5"/>
        <v>1829219.5616666637</v>
      </c>
      <c r="DP9" s="15">
        <f t="shared" si="3"/>
        <v>8.0523992568304426</v>
      </c>
      <c r="DQ9" s="15" t="str">
        <f t="shared" si="4"/>
        <v>OK</v>
      </c>
    </row>
    <row r="10" spans="1:121" s="25" customFormat="1" ht="14.25" customHeight="1">
      <c r="A10" s="38" t="s">
        <v>2799</v>
      </c>
      <c r="B10" s="38" t="s">
        <v>2800</v>
      </c>
      <c r="C10" s="108">
        <v>129653238.33</v>
      </c>
      <c r="D10" s="108">
        <v>160000000</v>
      </c>
      <c r="E10" s="108">
        <v>13333333.333333334</v>
      </c>
      <c r="F10" s="108">
        <v>28264333.560000002</v>
      </c>
      <c r="G10" s="108">
        <v>14931000.226666667</v>
      </c>
      <c r="H10" s="105">
        <v>111.98250169999999</v>
      </c>
      <c r="I10" s="104" t="s">
        <v>2891</v>
      </c>
      <c r="J10" s="108">
        <v>30848633.98</v>
      </c>
      <c r="K10" s="108">
        <v>43000000</v>
      </c>
      <c r="L10" s="108">
        <v>3583333.3333333335</v>
      </c>
      <c r="M10" s="108">
        <v>13561664.979999999</v>
      </c>
      <c r="N10" s="108">
        <v>9978331.6466666665</v>
      </c>
      <c r="O10" s="105">
        <v>278.46506920930233</v>
      </c>
      <c r="P10" s="104" t="s">
        <v>2891</v>
      </c>
      <c r="Q10" s="108">
        <v>2073564.19</v>
      </c>
      <c r="R10" s="108">
        <v>3926550</v>
      </c>
      <c r="S10" s="108">
        <v>327212.5</v>
      </c>
      <c r="T10" s="108">
        <v>293086.03000000003</v>
      </c>
      <c r="U10" s="108">
        <v>-34126.47</v>
      </c>
      <c r="V10" s="105">
        <v>-10.42945180883982</v>
      </c>
      <c r="W10" s="104" t="s">
        <v>2890</v>
      </c>
      <c r="X10" s="108">
        <v>23636.6</v>
      </c>
      <c r="Y10" s="108">
        <v>1613506.35</v>
      </c>
      <c r="Z10" s="108">
        <v>134458.86249999999</v>
      </c>
      <c r="AA10" s="108">
        <v>184485.86000000002</v>
      </c>
      <c r="AB10" s="108">
        <v>50026.997499999998</v>
      </c>
      <c r="AC10" s="105">
        <v>37.206173375146619</v>
      </c>
      <c r="AD10" s="104" t="s">
        <v>2891</v>
      </c>
      <c r="AE10" s="108">
        <v>1443166.45</v>
      </c>
      <c r="AF10" s="108">
        <v>2997436.05</v>
      </c>
      <c r="AG10" s="108">
        <v>249786.33749999999</v>
      </c>
      <c r="AH10" s="108">
        <v>238186.5</v>
      </c>
      <c r="AI10" s="108">
        <v>-11599.8375</v>
      </c>
      <c r="AJ10" s="105">
        <v>-4.6439039124788</v>
      </c>
      <c r="AK10" s="104" t="s">
        <v>2890</v>
      </c>
      <c r="AL10" s="108">
        <v>337513.98</v>
      </c>
      <c r="AM10" s="108">
        <v>760000</v>
      </c>
      <c r="AN10" s="108">
        <v>63333.333333333336</v>
      </c>
      <c r="AO10" s="108">
        <v>48821.2</v>
      </c>
      <c r="AP10" s="108">
        <v>-14512.133333333333</v>
      </c>
      <c r="AQ10" s="105">
        <v>-22.913894736842103</v>
      </c>
      <c r="AR10" s="104" t="s">
        <v>2890</v>
      </c>
      <c r="AS10" s="108">
        <v>1905302.59</v>
      </c>
      <c r="AT10" s="108">
        <v>4000000</v>
      </c>
      <c r="AU10" s="108">
        <v>333333.33333333337</v>
      </c>
      <c r="AV10" s="108">
        <v>696754.5</v>
      </c>
      <c r="AW10" s="108">
        <v>363421.16666666669</v>
      </c>
      <c r="AX10" s="105">
        <v>109.02634999999999</v>
      </c>
      <c r="AY10" s="104" t="s">
        <v>2891</v>
      </c>
      <c r="AZ10" s="108">
        <v>1287815.72</v>
      </c>
      <c r="BA10" s="108">
        <v>2397500</v>
      </c>
      <c r="BB10" s="108">
        <v>199791.66666666669</v>
      </c>
      <c r="BC10" s="108">
        <v>117380.79999999999</v>
      </c>
      <c r="BD10" s="108">
        <v>-82410.866666666669</v>
      </c>
      <c r="BE10" s="105">
        <v>-41.248400417101145</v>
      </c>
      <c r="BF10" s="104" t="s">
        <v>2890</v>
      </c>
      <c r="BG10" s="108">
        <v>815056.32</v>
      </c>
      <c r="BH10" s="108">
        <v>1612462.55</v>
      </c>
      <c r="BI10" s="108">
        <v>134371.87916666668</v>
      </c>
      <c r="BJ10" s="108">
        <v>106201.08</v>
      </c>
      <c r="BK10" s="108">
        <v>-28170.799166666668</v>
      </c>
      <c r="BL10" s="105">
        <v>-20.964802562391295</v>
      </c>
      <c r="BM10" s="104" t="s">
        <v>2890</v>
      </c>
      <c r="BN10" s="108">
        <v>2041513.32</v>
      </c>
      <c r="BO10" s="108">
        <v>3500000</v>
      </c>
      <c r="BP10" s="108">
        <v>291666.66666666669</v>
      </c>
      <c r="BQ10" s="108">
        <v>280967.82</v>
      </c>
      <c r="BR10" s="108">
        <v>-10698.846666666668</v>
      </c>
      <c r="BS10" s="105">
        <v>-3.6681759999999999</v>
      </c>
      <c r="BT10" s="104" t="s">
        <v>2890</v>
      </c>
      <c r="BU10" s="108">
        <v>1381873.04</v>
      </c>
      <c r="BV10" s="108">
        <v>2700000</v>
      </c>
      <c r="BW10" s="108">
        <v>225000</v>
      </c>
      <c r="BX10" s="108">
        <v>236287.15</v>
      </c>
      <c r="BY10" s="108">
        <v>11287.15</v>
      </c>
      <c r="BZ10" s="105">
        <v>5.0165111111111109</v>
      </c>
      <c r="CA10" s="104" t="s">
        <v>2891</v>
      </c>
      <c r="CB10" s="108">
        <v>893948.18</v>
      </c>
      <c r="CC10" s="108">
        <v>2438798.85</v>
      </c>
      <c r="CD10" s="108">
        <v>203233.23749999999</v>
      </c>
      <c r="CE10" s="108">
        <v>172373.01</v>
      </c>
      <c r="CF10" s="108">
        <v>-30860.227500000001</v>
      </c>
      <c r="CG10" s="105">
        <v>-15.184636076074908</v>
      </c>
      <c r="CH10" s="104" t="s">
        <v>2890</v>
      </c>
      <c r="CI10" s="108">
        <v>129905.78</v>
      </c>
      <c r="CJ10" s="108">
        <v>410000</v>
      </c>
      <c r="CK10" s="108">
        <v>34166.666666666664</v>
      </c>
      <c r="CL10" s="108">
        <v>20877.37</v>
      </c>
      <c r="CM10" s="108">
        <v>-13289.296666666667</v>
      </c>
      <c r="CN10" s="105">
        <v>-38.895502439024391</v>
      </c>
      <c r="CO10" s="104" t="s">
        <v>2890</v>
      </c>
      <c r="CP10" s="108">
        <v>1737160.54</v>
      </c>
      <c r="CQ10" s="108">
        <v>2926000</v>
      </c>
      <c r="CR10" s="108">
        <v>243833.33333333334</v>
      </c>
      <c r="CS10" s="108">
        <v>224817.65000000002</v>
      </c>
      <c r="CT10" s="108">
        <v>-19015.683333333334</v>
      </c>
      <c r="CU10" s="105">
        <v>-7.798639781271361</v>
      </c>
      <c r="CV10" s="104" t="s">
        <v>2890</v>
      </c>
      <c r="CW10" s="108">
        <v>419348.72</v>
      </c>
      <c r="CX10" s="108">
        <v>1170000</v>
      </c>
      <c r="CY10" s="108">
        <v>97500</v>
      </c>
      <c r="CZ10" s="108">
        <v>181270.06</v>
      </c>
      <c r="DA10" s="108">
        <v>83770.06</v>
      </c>
      <c r="DB10" s="105">
        <v>85.918010256410255</v>
      </c>
      <c r="DC10" s="104" t="s">
        <v>2891</v>
      </c>
      <c r="DD10" s="108">
        <v>429650.28</v>
      </c>
      <c r="DE10" s="108">
        <v>1100000</v>
      </c>
      <c r="DF10" s="108">
        <v>91666.666666666672</v>
      </c>
      <c r="DG10" s="108">
        <v>89121.71</v>
      </c>
      <c r="DH10" s="108">
        <v>-2544.9566666666669</v>
      </c>
      <c r="DI10" s="105">
        <v>-2.7763163636363637</v>
      </c>
      <c r="DJ10" s="104" t="s">
        <v>2890</v>
      </c>
      <c r="DK10" s="15">
        <f t="shared" si="1"/>
        <v>175421328.01999995</v>
      </c>
      <c r="DL10" s="15">
        <f t="shared" si="6"/>
        <v>77552253.799999982</v>
      </c>
      <c r="DM10" s="15">
        <f t="shared" si="6"/>
        <v>6462687.8166666673</v>
      </c>
      <c r="DN10" s="15">
        <f t="shared" si="2"/>
        <v>44716629.279999994</v>
      </c>
      <c r="DO10" s="15">
        <f t="shared" si="5"/>
        <v>38253941.463333324</v>
      </c>
      <c r="DP10" s="15">
        <f t="shared" si="3"/>
        <v>591.91999596019457</v>
      </c>
      <c r="DQ10" s="15" t="str">
        <f t="shared" si="4"/>
        <v>OK</v>
      </c>
    </row>
    <row r="11" spans="1:121" s="25" customFormat="1" ht="14.25" customHeight="1">
      <c r="A11" s="38" t="s">
        <v>2801</v>
      </c>
      <c r="B11" s="38" t="s">
        <v>2802</v>
      </c>
      <c r="C11" s="108">
        <v>2498794.5499999998</v>
      </c>
      <c r="D11" s="108">
        <v>3000000</v>
      </c>
      <c r="E11" s="108">
        <v>250000</v>
      </c>
      <c r="F11" s="108">
        <v>103661.5</v>
      </c>
      <c r="G11" s="108">
        <v>-146338.5</v>
      </c>
      <c r="H11" s="105">
        <v>-58.535400000000003</v>
      </c>
      <c r="I11" s="104" t="s">
        <v>2890</v>
      </c>
      <c r="J11" s="108">
        <v>437657.62</v>
      </c>
      <c r="K11" s="108">
        <v>500000</v>
      </c>
      <c r="L11" s="108">
        <v>41666.666666666664</v>
      </c>
      <c r="M11" s="108">
        <v>10482</v>
      </c>
      <c r="N11" s="108">
        <v>-31184.666666666668</v>
      </c>
      <c r="O11" s="105">
        <v>-74.843199999999996</v>
      </c>
      <c r="P11" s="104" t="s">
        <v>2890</v>
      </c>
      <c r="Q11" s="108">
        <v>17815.09</v>
      </c>
      <c r="R11" s="108">
        <v>30330</v>
      </c>
      <c r="S11" s="108">
        <v>2527.5</v>
      </c>
      <c r="T11" s="108">
        <v>1605</v>
      </c>
      <c r="U11" s="108">
        <v>-922.5</v>
      </c>
      <c r="V11" s="105">
        <v>-36.498516320474778</v>
      </c>
      <c r="W11" s="104" t="s">
        <v>2890</v>
      </c>
      <c r="X11" s="108">
        <v>266927.75</v>
      </c>
      <c r="Y11" s="108">
        <v>570000</v>
      </c>
      <c r="Z11" s="108">
        <v>47500</v>
      </c>
      <c r="AA11" s="108">
        <v>33217</v>
      </c>
      <c r="AB11" s="108">
        <v>-14283</v>
      </c>
      <c r="AC11" s="105">
        <v>-30.069473684210529</v>
      </c>
      <c r="AD11" s="104" t="s">
        <v>2890</v>
      </c>
      <c r="AE11" s="108">
        <v>401873.78</v>
      </c>
      <c r="AF11" s="108">
        <v>738126.25</v>
      </c>
      <c r="AG11" s="108">
        <v>61510.520833333336</v>
      </c>
      <c r="AH11" s="108">
        <v>41670.5</v>
      </c>
      <c r="AI11" s="108">
        <v>-19840.020833333336</v>
      </c>
      <c r="AJ11" s="105">
        <v>-32.254678654227511</v>
      </c>
      <c r="AK11" s="104" t="s">
        <v>2890</v>
      </c>
      <c r="AL11" s="108">
        <v>366.59</v>
      </c>
      <c r="AM11" s="108">
        <v>5000</v>
      </c>
      <c r="AN11" s="108">
        <v>416.66666666666663</v>
      </c>
      <c r="AO11" s="108">
        <v>0</v>
      </c>
      <c r="AP11" s="108">
        <v>-416.66666666666663</v>
      </c>
      <c r="AQ11" s="105">
        <v>-100</v>
      </c>
      <c r="AR11" s="104" t="s">
        <v>2890</v>
      </c>
      <c r="AS11" s="108">
        <v>1029011.3</v>
      </c>
      <c r="AT11" s="108">
        <v>2000000</v>
      </c>
      <c r="AU11" s="108">
        <v>166666.66666666669</v>
      </c>
      <c r="AV11" s="108">
        <v>128232.5</v>
      </c>
      <c r="AW11" s="108">
        <v>-38434.166666666672</v>
      </c>
      <c r="AX11" s="105">
        <v>-23.060500000000001</v>
      </c>
      <c r="AY11" s="104" t="s">
        <v>2890</v>
      </c>
      <c r="AZ11" s="108">
        <v>254627.52</v>
      </c>
      <c r="BA11" s="108">
        <v>483800</v>
      </c>
      <c r="BB11" s="108">
        <v>40316.666666666672</v>
      </c>
      <c r="BC11" s="108">
        <v>27662</v>
      </c>
      <c r="BD11" s="108">
        <v>-12654.666666666668</v>
      </c>
      <c r="BE11" s="105">
        <v>-31.388176932616783</v>
      </c>
      <c r="BF11" s="104" t="s">
        <v>2890</v>
      </c>
      <c r="BG11" s="108">
        <v>69210.600000000006</v>
      </c>
      <c r="BH11" s="108">
        <v>141336</v>
      </c>
      <c r="BI11" s="108">
        <v>11778</v>
      </c>
      <c r="BJ11" s="108">
        <v>3000</v>
      </c>
      <c r="BK11" s="108">
        <v>-8778</v>
      </c>
      <c r="BL11" s="105">
        <v>-74.528782475802345</v>
      </c>
      <c r="BM11" s="104" t="s">
        <v>2890</v>
      </c>
      <c r="BN11" s="108">
        <v>121206.54</v>
      </c>
      <c r="BO11" s="108">
        <v>180000</v>
      </c>
      <c r="BP11" s="108">
        <v>15000</v>
      </c>
      <c r="BQ11" s="108">
        <v>9022.9</v>
      </c>
      <c r="BR11" s="108">
        <v>-5977.1</v>
      </c>
      <c r="BS11" s="105">
        <v>-39.847333333333331</v>
      </c>
      <c r="BT11" s="104" t="s">
        <v>2890</v>
      </c>
      <c r="BU11" s="108">
        <v>244955.99</v>
      </c>
      <c r="BV11" s="108">
        <v>250000</v>
      </c>
      <c r="BW11" s="108">
        <v>20833.333333333332</v>
      </c>
      <c r="BX11" s="108">
        <v>15560</v>
      </c>
      <c r="BY11" s="108">
        <v>-5273.3333333333339</v>
      </c>
      <c r="BZ11" s="105">
        <v>-25.312000000000001</v>
      </c>
      <c r="CA11" s="104" t="s">
        <v>2890</v>
      </c>
      <c r="CB11" s="108">
        <v>611455.1</v>
      </c>
      <c r="CC11" s="108">
        <v>2173319.2000000002</v>
      </c>
      <c r="CD11" s="108">
        <v>181109.93333333335</v>
      </c>
      <c r="CE11" s="108">
        <v>88462</v>
      </c>
      <c r="CF11" s="108">
        <v>-92647.933333333349</v>
      </c>
      <c r="CG11" s="105">
        <v>-51.155633282032383</v>
      </c>
      <c r="CH11" s="104" t="s">
        <v>2890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6"/>
      <c r="CO11" s="104" t="s">
        <v>2891</v>
      </c>
      <c r="CP11" s="108">
        <v>446898.29</v>
      </c>
      <c r="CQ11" s="108">
        <v>825000</v>
      </c>
      <c r="CR11" s="108">
        <v>68750</v>
      </c>
      <c r="CS11" s="108">
        <v>79664.25</v>
      </c>
      <c r="CT11" s="108">
        <v>10914.25</v>
      </c>
      <c r="CU11" s="105">
        <v>15.875272727272726</v>
      </c>
      <c r="CV11" s="104" t="s">
        <v>2891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6"/>
      <c r="DC11" s="104" t="s">
        <v>2891</v>
      </c>
      <c r="DD11" s="108">
        <v>2690.31</v>
      </c>
      <c r="DE11" s="108">
        <v>5000</v>
      </c>
      <c r="DF11" s="108">
        <v>416.66666666666663</v>
      </c>
      <c r="DG11" s="108">
        <v>0</v>
      </c>
      <c r="DH11" s="108">
        <v>-416.66666666666663</v>
      </c>
      <c r="DI11" s="105">
        <v>-100</v>
      </c>
      <c r="DJ11" s="104" t="s">
        <v>2890</v>
      </c>
      <c r="DK11" s="15">
        <f t="shared" si="1"/>
        <v>6403491.0299999984</v>
      </c>
      <c r="DL11" s="15">
        <f t="shared" si="6"/>
        <v>137901911.44999999</v>
      </c>
      <c r="DM11" s="15">
        <f t="shared" si="6"/>
        <v>11491825.954166664</v>
      </c>
      <c r="DN11" s="15">
        <f t="shared" si="2"/>
        <v>542239.65</v>
      </c>
      <c r="DO11" s="15">
        <f t="shared" si="5"/>
        <v>-10949586.304166663</v>
      </c>
      <c r="DP11" s="15">
        <f t="shared" si="3"/>
        <v>-95.281518775496281</v>
      </c>
      <c r="DQ11" s="15" t="str">
        <f t="shared" si="4"/>
        <v>Not OK</v>
      </c>
    </row>
    <row r="12" spans="1:121" s="25" customFormat="1" ht="14.25" customHeight="1">
      <c r="A12" s="38" t="s">
        <v>2803</v>
      </c>
      <c r="B12" s="38" t="s">
        <v>2804</v>
      </c>
      <c r="C12" s="108">
        <v>113416116.87</v>
      </c>
      <c r="D12" s="108">
        <v>130000000</v>
      </c>
      <c r="E12" s="108">
        <v>10833333.333333332</v>
      </c>
      <c r="F12" s="108">
        <v>12192697.049999999</v>
      </c>
      <c r="G12" s="108">
        <v>1359363.7166666666</v>
      </c>
      <c r="H12" s="105">
        <v>12.547972769230768</v>
      </c>
      <c r="I12" s="104" t="s">
        <v>2891</v>
      </c>
      <c r="J12" s="108">
        <v>21419250.739999998</v>
      </c>
      <c r="K12" s="108">
        <v>40000000</v>
      </c>
      <c r="L12" s="108">
        <v>3333333.3333333335</v>
      </c>
      <c r="M12" s="108">
        <v>3259343.12</v>
      </c>
      <c r="N12" s="108">
        <v>-73990.213333333333</v>
      </c>
      <c r="O12" s="105">
        <v>-2.2197064000000002</v>
      </c>
      <c r="P12" s="104" t="s">
        <v>2890</v>
      </c>
      <c r="Q12" s="108">
        <v>2813769.08</v>
      </c>
      <c r="R12" s="108">
        <v>5626200</v>
      </c>
      <c r="S12" s="108">
        <v>468850</v>
      </c>
      <c r="T12" s="108">
        <v>411294</v>
      </c>
      <c r="U12" s="108">
        <v>-57556</v>
      </c>
      <c r="V12" s="105">
        <v>-12.275994454516368</v>
      </c>
      <c r="W12" s="104" t="s">
        <v>2890</v>
      </c>
      <c r="X12" s="108">
        <v>3560317.57</v>
      </c>
      <c r="Y12" s="108">
        <v>6270000</v>
      </c>
      <c r="Z12" s="108">
        <v>522500</v>
      </c>
      <c r="AA12" s="108">
        <v>403584.8</v>
      </c>
      <c r="AB12" s="108">
        <v>-118915.2</v>
      </c>
      <c r="AC12" s="105">
        <v>-22.758889952153108</v>
      </c>
      <c r="AD12" s="104" t="s">
        <v>2890</v>
      </c>
      <c r="AE12" s="108">
        <v>1992840.38</v>
      </c>
      <c r="AF12" s="108">
        <v>4138655.16</v>
      </c>
      <c r="AG12" s="108">
        <v>344887.93</v>
      </c>
      <c r="AH12" s="108">
        <v>299018</v>
      </c>
      <c r="AI12" s="108">
        <v>-45869.93</v>
      </c>
      <c r="AJ12" s="105">
        <v>-13.299952248256412</v>
      </c>
      <c r="AK12" s="104" t="s">
        <v>2890</v>
      </c>
      <c r="AL12" s="108">
        <v>780727.03</v>
      </c>
      <c r="AM12" s="108">
        <v>2270000</v>
      </c>
      <c r="AN12" s="108">
        <v>189166.66666666669</v>
      </c>
      <c r="AO12" s="108">
        <v>185665.25</v>
      </c>
      <c r="AP12" s="108">
        <v>-3501.416666666667</v>
      </c>
      <c r="AQ12" s="105">
        <v>-1.8509691629955949</v>
      </c>
      <c r="AR12" s="104" t="s">
        <v>2890</v>
      </c>
      <c r="AS12" s="108">
        <v>8463134.1799999997</v>
      </c>
      <c r="AT12" s="108">
        <v>18000000</v>
      </c>
      <c r="AU12" s="108">
        <v>1500000</v>
      </c>
      <c r="AV12" s="108">
        <v>1643185.75</v>
      </c>
      <c r="AW12" s="108">
        <v>143185.75</v>
      </c>
      <c r="AX12" s="105">
        <v>9.5457166666666673</v>
      </c>
      <c r="AY12" s="104" t="s">
        <v>2891</v>
      </c>
      <c r="AZ12" s="108">
        <v>2420303.85</v>
      </c>
      <c r="BA12" s="108">
        <v>5255500</v>
      </c>
      <c r="BB12" s="108">
        <v>437958.33333333337</v>
      </c>
      <c r="BC12" s="108">
        <v>449095.6</v>
      </c>
      <c r="BD12" s="108">
        <v>11137.266666666668</v>
      </c>
      <c r="BE12" s="105">
        <v>2.5429968604319284</v>
      </c>
      <c r="BF12" s="104" t="s">
        <v>2891</v>
      </c>
      <c r="BG12" s="108">
        <v>2257262.15</v>
      </c>
      <c r="BH12" s="108">
        <v>4408000</v>
      </c>
      <c r="BI12" s="108">
        <v>367333.33333333337</v>
      </c>
      <c r="BJ12" s="108">
        <v>316823</v>
      </c>
      <c r="BK12" s="108">
        <v>-50510.333333333343</v>
      </c>
      <c r="BL12" s="105">
        <v>-13.750544464609801</v>
      </c>
      <c r="BM12" s="104" t="s">
        <v>2890</v>
      </c>
      <c r="BN12" s="108">
        <v>3160223.71</v>
      </c>
      <c r="BO12" s="108">
        <v>6000000</v>
      </c>
      <c r="BP12" s="108">
        <v>500000</v>
      </c>
      <c r="BQ12" s="108">
        <v>397103</v>
      </c>
      <c r="BR12" s="108">
        <v>-102897</v>
      </c>
      <c r="BS12" s="105">
        <v>-20.5794</v>
      </c>
      <c r="BT12" s="104" t="s">
        <v>2890</v>
      </c>
      <c r="BU12" s="108">
        <v>2654153.85</v>
      </c>
      <c r="BV12" s="108">
        <v>5105000</v>
      </c>
      <c r="BW12" s="108">
        <v>425416.66666666669</v>
      </c>
      <c r="BX12" s="108">
        <v>506354.5</v>
      </c>
      <c r="BY12" s="108">
        <v>80937.833333333343</v>
      </c>
      <c r="BZ12" s="105">
        <v>19.025543584720861</v>
      </c>
      <c r="CA12" s="104" t="s">
        <v>2891</v>
      </c>
      <c r="CB12" s="108">
        <v>4674601.97</v>
      </c>
      <c r="CC12" s="108">
        <v>13751215.42</v>
      </c>
      <c r="CD12" s="108">
        <v>1145934.6183333334</v>
      </c>
      <c r="CE12" s="108">
        <v>1069970</v>
      </c>
      <c r="CF12" s="108">
        <v>-75964.618333333332</v>
      </c>
      <c r="CG12" s="105">
        <v>-6.6290534484260162</v>
      </c>
      <c r="CH12" s="104" t="s">
        <v>2890</v>
      </c>
      <c r="CI12" s="108">
        <v>430617.94</v>
      </c>
      <c r="CJ12" s="108">
        <v>1300000</v>
      </c>
      <c r="CK12" s="108">
        <v>108333.33333333334</v>
      </c>
      <c r="CL12" s="108">
        <v>100096</v>
      </c>
      <c r="CM12" s="108">
        <v>-8237.3333333333339</v>
      </c>
      <c r="CN12" s="105">
        <v>-7.6036923076923078</v>
      </c>
      <c r="CO12" s="104" t="s">
        <v>2890</v>
      </c>
      <c r="CP12" s="108">
        <v>4075081.09</v>
      </c>
      <c r="CQ12" s="108">
        <v>8638700</v>
      </c>
      <c r="CR12" s="108">
        <v>719891.66666666674</v>
      </c>
      <c r="CS12" s="108">
        <v>601273.5</v>
      </c>
      <c r="CT12" s="108">
        <v>-118618.16666666669</v>
      </c>
      <c r="CU12" s="105">
        <v>-16.477224582402446</v>
      </c>
      <c r="CV12" s="104" t="s">
        <v>2890</v>
      </c>
      <c r="CW12" s="108">
        <v>885339.12</v>
      </c>
      <c r="CX12" s="108">
        <v>2295000</v>
      </c>
      <c r="CY12" s="108">
        <v>191250</v>
      </c>
      <c r="CZ12" s="108">
        <v>166119.25</v>
      </c>
      <c r="DA12" s="108">
        <v>-25130.75</v>
      </c>
      <c r="DB12" s="105">
        <v>-13.140261437908498</v>
      </c>
      <c r="DC12" s="104" t="s">
        <v>2890</v>
      </c>
      <c r="DD12" s="108">
        <v>831402.44</v>
      </c>
      <c r="DE12" s="108">
        <v>2200000</v>
      </c>
      <c r="DF12" s="108">
        <v>183333.33333333334</v>
      </c>
      <c r="DG12" s="108">
        <v>168031</v>
      </c>
      <c r="DH12" s="108">
        <v>-15302.333333333336</v>
      </c>
      <c r="DI12" s="105">
        <v>-8.3467272727272732</v>
      </c>
      <c r="DJ12" s="104" t="s">
        <v>2890</v>
      </c>
      <c r="DK12" s="15">
        <f t="shared" si="1"/>
        <v>173835141.97000003</v>
      </c>
      <c r="DL12" s="15">
        <f t="shared" si="6"/>
        <v>527524270.58000004</v>
      </c>
      <c r="DM12" s="15">
        <f t="shared" si="6"/>
        <v>43960355.881666668</v>
      </c>
      <c r="DN12" s="15">
        <f t="shared" si="2"/>
        <v>22169653.82</v>
      </c>
      <c r="DO12" s="15">
        <f t="shared" si="5"/>
        <v>-21790702.061666667</v>
      </c>
      <c r="DP12" s="15">
        <f t="shared" si="3"/>
        <v>-49.568984655909745</v>
      </c>
      <c r="DQ12" s="15" t="str">
        <f t="shared" si="4"/>
        <v>Not OK</v>
      </c>
    </row>
    <row r="13" spans="1:121" s="25" customFormat="1" ht="14.25" customHeight="1">
      <c r="A13" s="38" t="s">
        <v>2805</v>
      </c>
      <c r="B13" s="38" t="s">
        <v>2806</v>
      </c>
      <c r="C13" s="108">
        <v>336519604.76999998</v>
      </c>
      <c r="D13" s="108">
        <v>402266000</v>
      </c>
      <c r="E13" s="108">
        <v>33522166.666666668</v>
      </c>
      <c r="F13" s="108">
        <v>32991030.309999999</v>
      </c>
      <c r="G13" s="108">
        <v>-531136.35666666669</v>
      </c>
      <c r="H13" s="105">
        <v>-1.5844332556069864</v>
      </c>
      <c r="I13" s="104" t="s">
        <v>2890</v>
      </c>
      <c r="J13" s="108">
        <v>85140662.719999999</v>
      </c>
      <c r="K13" s="108">
        <v>167000000</v>
      </c>
      <c r="L13" s="108">
        <v>13916666.666666668</v>
      </c>
      <c r="M13" s="108">
        <v>13759626.67</v>
      </c>
      <c r="N13" s="108">
        <v>-157039.99666666667</v>
      </c>
      <c r="O13" s="105">
        <v>-1.128431113772455</v>
      </c>
      <c r="P13" s="104" t="s">
        <v>2890</v>
      </c>
      <c r="Q13" s="108">
        <v>25278281.5</v>
      </c>
      <c r="R13" s="108">
        <v>50402860</v>
      </c>
      <c r="S13" s="108">
        <v>4200238.333333333</v>
      </c>
      <c r="T13" s="108">
        <v>4026570</v>
      </c>
      <c r="U13" s="108">
        <v>-173668.33333333334</v>
      </c>
      <c r="V13" s="105">
        <v>-4.1347256881851546</v>
      </c>
      <c r="W13" s="104" t="s">
        <v>2890</v>
      </c>
      <c r="X13" s="108">
        <v>20512073.989999998</v>
      </c>
      <c r="Y13" s="108">
        <v>38763800</v>
      </c>
      <c r="Z13" s="108">
        <v>3230316.6666666665</v>
      </c>
      <c r="AA13" s="108">
        <v>2986025</v>
      </c>
      <c r="AB13" s="108">
        <v>-244291.66666666669</v>
      </c>
      <c r="AC13" s="105">
        <v>-7.5624680758852332</v>
      </c>
      <c r="AD13" s="104" t="s">
        <v>2890</v>
      </c>
      <c r="AE13" s="108">
        <v>16369449.08</v>
      </c>
      <c r="AF13" s="108">
        <v>38036654.950000003</v>
      </c>
      <c r="AG13" s="108">
        <v>3169721.2458333331</v>
      </c>
      <c r="AH13" s="108">
        <v>2786120.64</v>
      </c>
      <c r="AI13" s="108">
        <v>-383600.60583333333</v>
      </c>
      <c r="AJ13" s="105">
        <v>-12.102029676508133</v>
      </c>
      <c r="AK13" s="104" t="s">
        <v>2890</v>
      </c>
      <c r="AL13" s="108">
        <v>12569986.699999999</v>
      </c>
      <c r="AM13" s="108">
        <v>37461360</v>
      </c>
      <c r="AN13" s="108">
        <v>3121780</v>
      </c>
      <c r="AO13" s="108">
        <v>2856480</v>
      </c>
      <c r="AP13" s="108">
        <v>-265300</v>
      </c>
      <c r="AQ13" s="105">
        <v>-8.498356706750636</v>
      </c>
      <c r="AR13" s="104" t="s">
        <v>2890</v>
      </c>
      <c r="AS13" s="108">
        <v>32635398.210000001</v>
      </c>
      <c r="AT13" s="108">
        <v>72000000</v>
      </c>
      <c r="AU13" s="108">
        <v>6000000</v>
      </c>
      <c r="AV13" s="108">
        <v>5915108</v>
      </c>
      <c r="AW13" s="108">
        <v>-84892</v>
      </c>
      <c r="AX13" s="105">
        <v>-1.4148666666666667</v>
      </c>
      <c r="AY13" s="104" t="s">
        <v>2890</v>
      </c>
      <c r="AZ13" s="108">
        <v>13538919.43</v>
      </c>
      <c r="BA13" s="108">
        <v>30000000</v>
      </c>
      <c r="BB13" s="108">
        <v>2500000</v>
      </c>
      <c r="BC13" s="108">
        <v>2625920</v>
      </c>
      <c r="BD13" s="108">
        <v>125920</v>
      </c>
      <c r="BE13" s="105">
        <v>5.0368000000000004</v>
      </c>
      <c r="BF13" s="104" t="s">
        <v>2891</v>
      </c>
      <c r="BG13" s="108">
        <v>17443327.969999999</v>
      </c>
      <c r="BH13" s="108">
        <v>35733025.32</v>
      </c>
      <c r="BI13" s="108">
        <v>2977752.11</v>
      </c>
      <c r="BJ13" s="108">
        <v>2810250</v>
      </c>
      <c r="BK13" s="108">
        <v>-167502.10999999999</v>
      </c>
      <c r="BL13" s="105">
        <v>-5.6251193454783586</v>
      </c>
      <c r="BM13" s="104" t="s">
        <v>2890</v>
      </c>
      <c r="BN13" s="108">
        <v>16704227.279999999</v>
      </c>
      <c r="BO13" s="108">
        <v>32000000</v>
      </c>
      <c r="BP13" s="108">
        <v>2666666.666666667</v>
      </c>
      <c r="BQ13" s="108">
        <v>2685247.74</v>
      </c>
      <c r="BR13" s="108">
        <v>18581.073333333334</v>
      </c>
      <c r="BS13" s="105">
        <v>0.69679025000000006</v>
      </c>
      <c r="BT13" s="104" t="s">
        <v>2891</v>
      </c>
      <c r="BU13" s="108">
        <v>15988507.359999999</v>
      </c>
      <c r="BV13" s="108">
        <v>40519200</v>
      </c>
      <c r="BW13" s="108">
        <v>3376600</v>
      </c>
      <c r="BX13" s="108">
        <v>3125930</v>
      </c>
      <c r="BY13" s="108">
        <v>-250670</v>
      </c>
      <c r="BZ13" s="105">
        <v>-7.4237398566605473</v>
      </c>
      <c r="CA13" s="104" t="s">
        <v>2890</v>
      </c>
      <c r="CB13" s="108">
        <v>16631710.779999999</v>
      </c>
      <c r="CC13" s="108">
        <v>46389838.659999996</v>
      </c>
      <c r="CD13" s="108">
        <v>3865819.8883333332</v>
      </c>
      <c r="CE13" s="108">
        <v>4053636</v>
      </c>
      <c r="CF13" s="108">
        <v>187816.11166666669</v>
      </c>
      <c r="CG13" s="105">
        <v>4.8583771901395965</v>
      </c>
      <c r="CH13" s="104" t="s">
        <v>2891</v>
      </c>
      <c r="CI13" s="108">
        <v>6557607.5599999996</v>
      </c>
      <c r="CJ13" s="108">
        <v>22055000</v>
      </c>
      <c r="CK13" s="108">
        <v>1837916.6666666667</v>
      </c>
      <c r="CL13" s="108">
        <v>1752612</v>
      </c>
      <c r="CM13" s="108">
        <v>-85304.666666666657</v>
      </c>
      <c r="CN13" s="105">
        <v>-4.6413783722511903</v>
      </c>
      <c r="CO13" s="104" t="s">
        <v>2890</v>
      </c>
      <c r="CP13" s="108">
        <v>16978006.739999998</v>
      </c>
      <c r="CQ13" s="108">
        <v>39096064</v>
      </c>
      <c r="CR13" s="108">
        <v>3258005.3333333335</v>
      </c>
      <c r="CS13" s="108">
        <v>3144100</v>
      </c>
      <c r="CT13" s="108">
        <v>-113905.33333333334</v>
      </c>
      <c r="CU13" s="105">
        <v>-3.4961677983747927</v>
      </c>
      <c r="CV13" s="104" t="s">
        <v>2890</v>
      </c>
      <c r="CW13" s="108">
        <v>7165177.0700000003</v>
      </c>
      <c r="CX13" s="108">
        <v>21100000</v>
      </c>
      <c r="CY13" s="108">
        <v>1758333.3333333333</v>
      </c>
      <c r="CZ13" s="108">
        <v>0</v>
      </c>
      <c r="DA13" s="108">
        <v>-1758333.3333333333</v>
      </c>
      <c r="DB13" s="105">
        <v>-100</v>
      </c>
      <c r="DC13" s="104" t="s">
        <v>2890</v>
      </c>
      <c r="DD13" s="108">
        <v>9193159.5600000005</v>
      </c>
      <c r="DE13" s="108">
        <v>27690000</v>
      </c>
      <c r="DF13" s="108">
        <v>2307500</v>
      </c>
      <c r="DG13" s="108">
        <v>2269650</v>
      </c>
      <c r="DH13" s="108">
        <v>-37850</v>
      </c>
      <c r="DI13" s="105">
        <v>-1.6403033586132179</v>
      </c>
      <c r="DJ13" s="104" t="s">
        <v>2890</v>
      </c>
      <c r="DK13" s="15">
        <f t="shared" si="1"/>
        <v>649226100.71999991</v>
      </c>
      <c r="DL13" s="15">
        <f t="shared" si="6"/>
        <v>806257802.93000007</v>
      </c>
      <c r="DM13" s="15">
        <f t="shared" si="6"/>
        <v>67188150.244166672</v>
      </c>
      <c r="DN13" s="15">
        <f t="shared" si="2"/>
        <v>87788306.359999999</v>
      </c>
      <c r="DO13" s="15">
        <f t="shared" si="5"/>
        <v>20600156.115833327</v>
      </c>
      <c r="DP13" s="15">
        <f t="shared" si="3"/>
        <v>30.660400741754085</v>
      </c>
      <c r="DQ13" s="15" t="str">
        <f t="shared" si="4"/>
        <v>OK</v>
      </c>
    </row>
    <row r="14" spans="1:121" s="25" customFormat="1" ht="14.25" customHeight="1">
      <c r="A14" s="38" t="s">
        <v>2807</v>
      </c>
      <c r="B14" s="38" t="s">
        <v>2808</v>
      </c>
      <c r="C14" s="108">
        <v>112601253.25</v>
      </c>
      <c r="D14" s="108">
        <v>108010000</v>
      </c>
      <c r="E14" s="108">
        <v>9000833.333333334</v>
      </c>
      <c r="F14" s="108">
        <v>5069665.87</v>
      </c>
      <c r="G14" s="108">
        <v>-3931167.4633333334</v>
      </c>
      <c r="H14" s="105">
        <v>-43.675594444958797</v>
      </c>
      <c r="I14" s="104" t="s">
        <v>2890</v>
      </c>
      <c r="J14" s="108">
        <v>27082309.140000001</v>
      </c>
      <c r="K14" s="108">
        <v>35000000</v>
      </c>
      <c r="L14" s="108">
        <v>2916666.666666667</v>
      </c>
      <c r="M14" s="108">
        <v>3368822.2699999996</v>
      </c>
      <c r="N14" s="108">
        <v>452155.60333333333</v>
      </c>
      <c r="O14" s="105">
        <v>15.502477828571429</v>
      </c>
      <c r="P14" s="104" t="s">
        <v>2891</v>
      </c>
      <c r="Q14" s="108">
        <v>2162488.66</v>
      </c>
      <c r="R14" s="108">
        <v>6162910</v>
      </c>
      <c r="S14" s="108">
        <v>513575.83333333343</v>
      </c>
      <c r="T14" s="108">
        <v>442504.9</v>
      </c>
      <c r="U14" s="108">
        <v>-71070.933333333334</v>
      </c>
      <c r="V14" s="105">
        <v>-13.838449693407822</v>
      </c>
      <c r="W14" s="104" t="s">
        <v>2890</v>
      </c>
      <c r="X14" s="108">
        <v>3642291.82</v>
      </c>
      <c r="Y14" s="108">
        <v>4539000</v>
      </c>
      <c r="Z14" s="108">
        <v>378250</v>
      </c>
      <c r="AA14" s="108">
        <v>221468.18</v>
      </c>
      <c r="AB14" s="108">
        <v>-156781.82</v>
      </c>
      <c r="AC14" s="105">
        <v>-41.449258426966296</v>
      </c>
      <c r="AD14" s="104" t="s">
        <v>2890</v>
      </c>
      <c r="AE14" s="108">
        <v>3868975.9</v>
      </c>
      <c r="AF14" s="108">
        <v>7771871.75</v>
      </c>
      <c r="AG14" s="108">
        <v>647655.97916666674</v>
      </c>
      <c r="AH14" s="108">
        <v>566118.47000000009</v>
      </c>
      <c r="AI14" s="108">
        <v>-81537.50916666667</v>
      </c>
      <c r="AJ14" s="105">
        <v>-12.589632735511881</v>
      </c>
      <c r="AK14" s="104" t="s">
        <v>2890</v>
      </c>
      <c r="AL14" s="108">
        <v>1409706.29</v>
      </c>
      <c r="AM14" s="108">
        <v>4160000</v>
      </c>
      <c r="AN14" s="108">
        <v>346666.66666666669</v>
      </c>
      <c r="AO14" s="108">
        <v>213346.9</v>
      </c>
      <c r="AP14" s="108">
        <v>-133319.76666666669</v>
      </c>
      <c r="AQ14" s="105">
        <v>-38.457625</v>
      </c>
      <c r="AR14" s="104" t="s">
        <v>2890</v>
      </c>
      <c r="AS14" s="108">
        <v>13990622.119999999</v>
      </c>
      <c r="AT14" s="108">
        <v>25000000</v>
      </c>
      <c r="AU14" s="108">
        <v>2083333.3333333333</v>
      </c>
      <c r="AV14" s="108">
        <v>1042765.0800000001</v>
      </c>
      <c r="AW14" s="108">
        <v>-1040568.2533333333</v>
      </c>
      <c r="AX14" s="105">
        <v>-49.947276160000001</v>
      </c>
      <c r="AY14" s="104" t="s">
        <v>2890</v>
      </c>
      <c r="AZ14" s="108">
        <v>2834933.37</v>
      </c>
      <c r="BA14" s="108">
        <v>6345460</v>
      </c>
      <c r="BB14" s="108">
        <v>528788.33333333337</v>
      </c>
      <c r="BC14" s="108">
        <v>473999.5</v>
      </c>
      <c r="BD14" s="108">
        <v>-54788.833333333336</v>
      </c>
      <c r="BE14" s="105">
        <v>-10.36120312790562</v>
      </c>
      <c r="BF14" s="104" t="s">
        <v>2890</v>
      </c>
      <c r="BG14" s="108">
        <v>4280800.92</v>
      </c>
      <c r="BH14" s="108">
        <v>8494350</v>
      </c>
      <c r="BI14" s="108">
        <v>707862.5</v>
      </c>
      <c r="BJ14" s="108">
        <v>446448.43000000005</v>
      </c>
      <c r="BK14" s="108">
        <v>-261414.07</v>
      </c>
      <c r="BL14" s="105">
        <v>-36.930063395080261</v>
      </c>
      <c r="BM14" s="104" t="s">
        <v>2890</v>
      </c>
      <c r="BN14" s="108">
        <v>3235188.59</v>
      </c>
      <c r="BO14" s="108">
        <v>6000000</v>
      </c>
      <c r="BP14" s="108">
        <v>500000</v>
      </c>
      <c r="BQ14" s="108">
        <v>208221.99</v>
      </c>
      <c r="BR14" s="108">
        <v>-291778.01</v>
      </c>
      <c r="BS14" s="105">
        <v>-58.355601999999998</v>
      </c>
      <c r="BT14" s="104" t="s">
        <v>2890</v>
      </c>
      <c r="BU14" s="108">
        <v>2898624.94</v>
      </c>
      <c r="BV14" s="108">
        <v>5958130</v>
      </c>
      <c r="BW14" s="108">
        <v>496510.83333333337</v>
      </c>
      <c r="BX14" s="108">
        <v>331707.25</v>
      </c>
      <c r="BY14" s="108">
        <v>-164803.58333333334</v>
      </c>
      <c r="BZ14" s="105">
        <v>-33.192343906561284</v>
      </c>
      <c r="CA14" s="104" t="s">
        <v>2890</v>
      </c>
      <c r="CB14" s="108">
        <v>4818723.7699999996</v>
      </c>
      <c r="CC14" s="108">
        <v>22467506.539999999</v>
      </c>
      <c r="CD14" s="108">
        <v>1872292.2116666667</v>
      </c>
      <c r="CE14" s="108">
        <v>602362.19999999995</v>
      </c>
      <c r="CF14" s="108">
        <v>-1269930.0116666665</v>
      </c>
      <c r="CG14" s="105">
        <v>-67.827554040627419</v>
      </c>
      <c r="CH14" s="104" t="s">
        <v>2890</v>
      </c>
      <c r="CI14" s="108">
        <v>1453348.17</v>
      </c>
      <c r="CJ14" s="108">
        <v>3800000</v>
      </c>
      <c r="CK14" s="108">
        <v>316666.66666666669</v>
      </c>
      <c r="CL14" s="108">
        <v>226928.18</v>
      </c>
      <c r="CM14" s="108">
        <v>-89738.486666666679</v>
      </c>
      <c r="CN14" s="105">
        <v>-28.33846947368421</v>
      </c>
      <c r="CO14" s="104" t="s">
        <v>2890</v>
      </c>
      <c r="CP14" s="108">
        <v>4005921.27</v>
      </c>
      <c r="CQ14" s="108">
        <v>8063867.3200000003</v>
      </c>
      <c r="CR14" s="108">
        <v>671988.94333333347</v>
      </c>
      <c r="CS14" s="108">
        <v>1347759.89</v>
      </c>
      <c r="CT14" s="108">
        <v>675770.94666666666</v>
      </c>
      <c r="CU14" s="105">
        <v>100.56280737515904</v>
      </c>
      <c r="CV14" s="104" t="s">
        <v>2891</v>
      </c>
      <c r="CW14" s="108">
        <v>2346281.0099999998</v>
      </c>
      <c r="CX14" s="108">
        <v>5760000</v>
      </c>
      <c r="CY14" s="108">
        <v>480000</v>
      </c>
      <c r="CZ14" s="108">
        <v>206992.75</v>
      </c>
      <c r="DA14" s="108">
        <v>-273007.25</v>
      </c>
      <c r="DB14" s="105">
        <v>-56.876510416666669</v>
      </c>
      <c r="DC14" s="104" t="s">
        <v>2890</v>
      </c>
      <c r="DD14" s="108">
        <v>1664563.47</v>
      </c>
      <c r="DE14" s="108">
        <v>4200000</v>
      </c>
      <c r="DF14" s="108">
        <v>350000</v>
      </c>
      <c r="DG14" s="108">
        <v>224867.11</v>
      </c>
      <c r="DH14" s="108">
        <v>-125132.89</v>
      </c>
      <c r="DI14" s="105">
        <v>-35.752254285714287</v>
      </c>
      <c r="DJ14" s="104" t="s">
        <v>2890</v>
      </c>
      <c r="DK14" s="15">
        <f t="shared" si="1"/>
        <v>192296032.68999997</v>
      </c>
      <c r="DL14" s="15">
        <f>D15+K14+R14+Y14+AF14+AM14+AT14+BA14+BH14+BO14+BV14+CC14+CJ14+CQ14+CX14+DE14</f>
        <v>153723095.60999998</v>
      </c>
      <c r="DM14" s="15">
        <f t="shared" si="6"/>
        <v>12810257.967499999</v>
      </c>
      <c r="DN14" s="15">
        <f t="shared" si="2"/>
        <v>14993978.970000001</v>
      </c>
      <c r="DO14" s="15">
        <f t="shared" si="5"/>
        <v>2183721.0025000013</v>
      </c>
      <c r="DP14" s="15">
        <f t="shared" si="3"/>
        <v>17.046659076188515</v>
      </c>
      <c r="DQ14" s="15" t="str">
        <f t="shared" si="4"/>
        <v>OK</v>
      </c>
    </row>
    <row r="15" spans="1:121" s="25" customFormat="1" ht="14.25" customHeight="1">
      <c r="A15" s="39" t="s">
        <v>2870</v>
      </c>
      <c r="B15" s="39" t="s">
        <v>2871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6"/>
      <c r="I15" s="104" t="s">
        <v>2891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6"/>
      <c r="P15" s="104" t="s">
        <v>2891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6"/>
      <c r="W15" s="104" t="s">
        <v>2891</v>
      </c>
      <c r="X15" s="108">
        <v>0</v>
      </c>
      <c r="Y15" s="111"/>
      <c r="Z15" s="111"/>
      <c r="AA15" s="108">
        <v>0</v>
      </c>
      <c r="AB15" s="111"/>
      <c r="AC15" s="106"/>
      <c r="AD15" s="104"/>
      <c r="AE15" s="108">
        <v>0</v>
      </c>
      <c r="AF15" s="111"/>
      <c r="AG15" s="111"/>
      <c r="AH15" s="108">
        <v>0</v>
      </c>
      <c r="AI15" s="111"/>
      <c r="AJ15" s="106"/>
      <c r="AK15" s="104" t="s">
        <v>2917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6"/>
      <c r="AR15" s="104" t="s">
        <v>2891</v>
      </c>
      <c r="AS15" s="108">
        <v>0</v>
      </c>
      <c r="AT15" s="111"/>
      <c r="AU15" s="111"/>
      <c r="AV15" s="108">
        <v>0</v>
      </c>
      <c r="AW15" s="111"/>
      <c r="AX15" s="106"/>
      <c r="AY15" s="104" t="s">
        <v>2917</v>
      </c>
      <c r="AZ15" s="108">
        <v>0</v>
      </c>
      <c r="BA15" s="111"/>
      <c r="BB15" s="111"/>
      <c r="BC15" s="108">
        <v>0</v>
      </c>
      <c r="BD15" s="111"/>
      <c r="BE15" s="106"/>
      <c r="BF15" s="104" t="s">
        <v>2917</v>
      </c>
      <c r="BG15" s="108">
        <v>0</v>
      </c>
      <c r="BH15" s="111"/>
      <c r="BI15" s="111"/>
      <c r="BJ15" s="108">
        <v>0</v>
      </c>
      <c r="BK15" s="111"/>
      <c r="BL15" s="106"/>
      <c r="BM15" s="104" t="s">
        <v>2917</v>
      </c>
      <c r="BN15" s="108">
        <v>0</v>
      </c>
      <c r="BO15" s="111"/>
      <c r="BP15" s="111"/>
      <c r="BQ15" s="108">
        <v>0</v>
      </c>
      <c r="BR15" s="111"/>
      <c r="BS15" s="106"/>
      <c r="BT15" s="104" t="s">
        <v>2917</v>
      </c>
      <c r="BU15" s="108">
        <v>0</v>
      </c>
      <c r="BV15" s="108">
        <v>0</v>
      </c>
      <c r="BW15" s="108">
        <v>0</v>
      </c>
      <c r="BX15" s="108">
        <v>6449.4</v>
      </c>
      <c r="BY15" s="108">
        <v>6449.4</v>
      </c>
      <c r="BZ15" s="106"/>
      <c r="CA15" s="104" t="s">
        <v>2891</v>
      </c>
      <c r="CB15" s="108">
        <v>0</v>
      </c>
      <c r="CC15" s="111"/>
      <c r="CD15" s="111"/>
      <c r="CE15" s="108">
        <v>0</v>
      </c>
      <c r="CF15" s="111"/>
      <c r="CG15" s="106"/>
      <c r="CH15" s="104" t="s">
        <v>2917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6"/>
      <c r="CO15" s="104" t="s">
        <v>2891</v>
      </c>
      <c r="CP15" s="108">
        <v>0</v>
      </c>
      <c r="CQ15" s="108">
        <v>0</v>
      </c>
      <c r="CR15" s="108">
        <v>0</v>
      </c>
      <c r="CS15" s="108">
        <v>0</v>
      </c>
      <c r="CT15" s="108">
        <v>0</v>
      </c>
      <c r="CU15" s="106"/>
      <c r="CV15" s="104" t="s">
        <v>2891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6"/>
      <c r="DC15" s="104" t="s">
        <v>2891</v>
      </c>
      <c r="DD15" s="108">
        <v>0</v>
      </c>
      <c r="DE15" s="111"/>
      <c r="DF15" s="111"/>
      <c r="DG15" s="108">
        <v>0</v>
      </c>
      <c r="DH15" s="111"/>
      <c r="DI15" s="106"/>
      <c r="DJ15" s="104" t="s">
        <v>2917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57850684.950000003</v>
      </c>
      <c r="DM15" s="15">
        <f t="shared" si="6"/>
        <v>4820890.4124999996</v>
      </c>
      <c r="DN15" s="15">
        <f t="shared" si="2"/>
        <v>6449.4</v>
      </c>
      <c r="DO15" s="15">
        <f>DN15-DM15</f>
        <v>-4814441.0124999993</v>
      </c>
      <c r="DP15" s="15">
        <f>DO15/DM15*100</f>
        <v>-99.866219734361152</v>
      </c>
      <c r="DQ15" s="15" t="str">
        <f t="shared" si="4"/>
        <v>Not OK</v>
      </c>
    </row>
    <row r="16" spans="1:121" s="25" customFormat="1" ht="14.25" customHeight="1">
      <c r="A16" s="39" t="s">
        <v>2809</v>
      </c>
      <c r="B16" s="38" t="s">
        <v>2810</v>
      </c>
      <c r="C16" s="108">
        <v>26298904.84</v>
      </c>
      <c r="D16" s="108">
        <v>57850684.950000003</v>
      </c>
      <c r="E16" s="108">
        <v>4820890.4124999996</v>
      </c>
      <c r="F16" s="108">
        <v>0</v>
      </c>
      <c r="G16" s="108">
        <v>-4820890.4124999996</v>
      </c>
      <c r="H16" s="105">
        <v>-100</v>
      </c>
      <c r="I16" s="104" t="s">
        <v>2890</v>
      </c>
      <c r="J16" s="108">
        <v>8711070.9000000004</v>
      </c>
      <c r="K16" s="108">
        <v>17500000</v>
      </c>
      <c r="L16" s="108">
        <v>1458333.3333333335</v>
      </c>
      <c r="M16" s="108">
        <v>0</v>
      </c>
      <c r="N16" s="108">
        <v>-1458333.3333333335</v>
      </c>
      <c r="O16" s="105">
        <v>-100</v>
      </c>
      <c r="P16" s="104" t="s">
        <v>2890</v>
      </c>
      <c r="Q16" s="108">
        <v>861400.82</v>
      </c>
      <c r="R16" s="108">
        <v>1835771.01</v>
      </c>
      <c r="S16" s="108">
        <v>152980.91750000001</v>
      </c>
      <c r="T16" s="108">
        <v>0</v>
      </c>
      <c r="U16" s="108">
        <v>-152980.91750000001</v>
      </c>
      <c r="V16" s="105">
        <v>-100</v>
      </c>
      <c r="W16" s="104" t="s">
        <v>2890</v>
      </c>
      <c r="X16" s="108">
        <v>927903.64</v>
      </c>
      <c r="Y16" s="108">
        <v>1576202.88</v>
      </c>
      <c r="Z16" s="108">
        <v>131350.24</v>
      </c>
      <c r="AA16" s="108">
        <v>0</v>
      </c>
      <c r="AB16" s="108">
        <v>-131350.24</v>
      </c>
      <c r="AC16" s="105">
        <v>-100</v>
      </c>
      <c r="AD16" s="104" t="s">
        <v>2890</v>
      </c>
      <c r="AE16" s="108">
        <v>1224722.8899999999</v>
      </c>
      <c r="AF16" s="108">
        <v>2531027.44</v>
      </c>
      <c r="AG16" s="108">
        <v>210918.95333333334</v>
      </c>
      <c r="AH16" s="108">
        <v>0</v>
      </c>
      <c r="AI16" s="108">
        <v>-210918.95333333334</v>
      </c>
      <c r="AJ16" s="105">
        <v>-100</v>
      </c>
      <c r="AK16" s="104" t="s">
        <v>2890</v>
      </c>
      <c r="AL16" s="108">
        <v>579924.42000000004</v>
      </c>
      <c r="AM16" s="108">
        <v>4086100</v>
      </c>
      <c r="AN16" s="108">
        <v>340508.33333333337</v>
      </c>
      <c r="AO16" s="108">
        <v>0</v>
      </c>
      <c r="AP16" s="108">
        <v>-340508.33333333337</v>
      </c>
      <c r="AQ16" s="105">
        <v>-100</v>
      </c>
      <c r="AR16" s="104" t="s">
        <v>2890</v>
      </c>
      <c r="AS16" s="108">
        <v>2232176.1800000002</v>
      </c>
      <c r="AT16" s="108">
        <v>3270000</v>
      </c>
      <c r="AU16" s="108">
        <v>272500</v>
      </c>
      <c r="AV16" s="108">
        <v>0</v>
      </c>
      <c r="AW16" s="108">
        <v>-272500</v>
      </c>
      <c r="AX16" s="105">
        <v>-100</v>
      </c>
      <c r="AY16" s="104" t="s">
        <v>2890</v>
      </c>
      <c r="AZ16" s="108">
        <v>6196773.3899999997</v>
      </c>
      <c r="BA16" s="108">
        <v>9904700</v>
      </c>
      <c r="BB16" s="108">
        <v>825391.66666666663</v>
      </c>
      <c r="BC16" s="108">
        <v>0</v>
      </c>
      <c r="BD16" s="108">
        <v>-825391.66666666663</v>
      </c>
      <c r="BE16" s="105">
        <v>-100</v>
      </c>
      <c r="BF16" s="104" t="s">
        <v>2890</v>
      </c>
      <c r="BG16" s="108">
        <v>825041.73</v>
      </c>
      <c r="BH16" s="108">
        <v>1332944.9099999999</v>
      </c>
      <c r="BI16" s="108">
        <v>111078.74249999999</v>
      </c>
      <c r="BJ16" s="108">
        <v>0</v>
      </c>
      <c r="BK16" s="108">
        <v>-111078.74249999999</v>
      </c>
      <c r="BL16" s="105">
        <v>-100</v>
      </c>
      <c r="BM16" s="104" t="s">
        <v>2890</v>
      </c>
      <c r="BN16" s="108">
        <v>799604.76</v>
      </c>
      <c r="BO16" s="108">
        <v>1600000</v>
      </c>
      <c r="BP16" s="108">
        <v>133333.33333333334</v>
      </c>
      <c r="BQ16" s="108">
        <v>0</v>
      </c>
      <c r="BR16" s="108">
        <v>-133333.33333333334</v>
      </c>
      <c r="BS16" s="105">
        <v>-100</v>
      </c>
      <c r="BT16" s="104" t="s">
        <v>2890</v>
      </c>
      <c r="BU16" s="108">
        <v>5720393.3499999996</v>
      </c>
      <c r="BV16" s="108">
        <v>5262493.84</v>
      </c>
      <c r="BW16" s="108">
        <v>438541.15333333338</v>
      </c>
      <c r="BX16" s="108">
        <v>1900000</v>
      </c>
      <c r="BY16" s="108">
        <v>1461458.8466666667</v>
      </c>
      <c r="BZ16" s="105">
        <v>333.25466391424794</v>
      </c>
      <c r="CA16" s="104" t="s">
        <v>2891</v>
      </c>
      <c r="CB16" s="108">
        <v>7100850.7800000003</v>
      </c>
      <c r="CC16" s="108">
        <v>64586980</v>
      </c>
      <c r="CD16" s="108">
        <v>5382248.333333333</v>
      </c>
      <c r="CE16" s="108">
        <v>10004580</v>
      </c>
      <c r="CF16" s="108">
        <v>4622331.666666667</v>
      </c>
      <c r="CG16" s="105">
        <v>85.881055283897766</v>
      </c>
      <c r="CH16" s="104" t="s">
        <v>2891</v>
      </c>
      <c r="CI16" s="108">
        <v>259275.85</v>
      </c>
      <c r="CJ16" s="108">
        <v>678864.41</v>
      </c>
      <c r="CK16" s="108">
        <v>56572.034166666672</v>
      </c>
      <c r="CL16" s="108">
        <v>0</v>
      </c>
      <c r="CM16" s="108">
        <v>-56572.034166666672</v>
      </c>
      <c r="CN16" s="105">
        <v>-100</v>
      </c>
      <c r="CO16" s="104" t="s">
        <v>2890</v>
      </c>
      <c r="CP16" s="108">
        <v>1192129.6599999999</v>
      </c>
      <c r="CQ16" s="108">
        <v>2600331.35</v>
      </c>
      <c r="CR16" s="108">
        <v>216694.27916666667</v>
      </c>
      <c r="CS16" s="108">
        <v>0</v>
      </c>
      <c r="CT16" s="108">
        <v>-216694.27916666667</v>
      </c>
      <c r="CU16" s="105">
        <v>-100</v>
      </c>
      <c r="CV16" s="104" t="s">
        <v>2890</v>
      </c>
      <c r="CW16" s="108">
        <v>349769.34</v>
      </c>
      <c r="CX16" s="108">
        <v>1660000</v>
      </c>
      <c r="CY16" s="108">
        <v>138333.33333333334</v>
      </c>
      <c r="CZ16" s="108">
        <v>0</v>
      </c>
      <c r="DA16" s="108">
        <v>-138333.33333333334</v>
      </c>
      <c r="DB16" s="105">
        <v>-100</v>
      </c>
      <c r="DC16" s="104" t="s">
        <v>2890</v>
      </c>
      <c r="DD16" s="108">
        <v>394614.59</v>
      </c>
      <c r="DE16" s="108">
        <v>396721.98</v>
      </c>
      <c r="DF16" s="108">
        <v>33060.165000000001</v>
      </c>
      <c r="DG16" s="108">
        <v>0</v>
      </c>
      <c r="DH16" s="108">
        <v>-33060.165000000001</v>
      </c>
      <c r="DI16" s="105">
        <v>-100</v>
      </c>
      <c r="DJ16" s="104" t="s">
        <v>2890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176672822.76999998</v>
      </c>
      <c r="DM16" s="15">
        <f t="shared" si="7"/>
        <v>14722735.230833335</v>
      </c>
      <c r="DN16" s="15">
        <f t="shared" si="2"/>
        <v>11904580</v>
      </c>
      <c r="DO16" s="15">
        <f t="shared" si="7"/>
        <v>-2818155.2308333344</v>
      </c>
      <c r="DP16" s="15">
        <f>DO16/DM16*100</f>
        <v>-19.141519470725559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1493726684.95</v>
      </c>
      <c r="E17" s="24">
        <f>SUM(E5:E16)</f>
        <v>124477223.74583332</v>
      </c>
      <c r="F17" s="24">
        <f>SUM(F5:F16)</f>
        <v>155499018.56</v>
      </c>
      <c r="G17" s="24">
        <f>F17-E17</f>
        <v>31021794.81416668</v>
      </c>
      <c r="H17" s="24">
        <f>G17/E17*100</f>
        <v>24.921663482396784</v>
      </c>
      <c r="I17" s="24"/>
      <c r="J17" s="24">
        <f>SUM(J5:J16)</f>
        <v>281190864.58999997</v>
      </c>
      <c r="K17" s="24">
        <f>SUM(K5:K16)</f>
        <v>466950000</v>
      </c>
      <c r="L17" s="24">
        <f>SUM(L5:L16)</f>
        <v>38912500</v>
      </c>
      <c r="M17" s="24">
        <f>SUM(M5:M16)</f>
        <v>53913226.179999992</v>
      </c>
      <c r="N17" s="24">
        <f>M17-L17</f>
        <v>15000726.179999992</v>
      </c>
      <c r="O17" s="24">
        <f t="shared" ref="O17" si="8">N17/L17*100</f>
        <v>38.549890600706696</v>
      </c>
      <c r="P17" s="24">
        <f>SUM(P5:P16)</f>
        <v>0</v>
      </c>
      <c r="Q17" s="24">
        <f>SUM(Q5:Q16)</f>
        <v>58021649.059999995</v>
      </c>
      <c r="R17" s="24">
        <f>SUM(R5:R16)</f>
        <v>115121941.01000001</v>
      </c>
      <c r="S17" s="24">
        <f>SUM(S5:S16)</f>
        <v>9593495.0841666665</v>
      </c>
      <c r="T17" s="24">
        <f>SUM(T5:T16)</f>
        <v>7399151.0600000005</v>
      </c>
      <c r="U17" s="24">
        <f t="shared" ref="U17" si="9">T17-S17</f>
        <v>-2194344.024166666</v>
      </c>
      <c r="V17" s="24">
        <f t="shared" ref="V17" si="10">U17/S17*100</f>
        <v>-22.873249060066374</v>
      </c>
      <c r="W17" s="24">
        <f>SUM(W5:W16)</f>
        <v>0</v>
      </c>
      <c r="X17" s="24">
        <f>SUM(X5:X16)</f>
        <v>50273413.479999997</v>
      </c>
      <c r="Y17" s="24">
        <f>SUM(Y5:Y16)</f>
        <v>88512509.229999989</v>
      </c>
      <c r="Z17" s="24">
        <f>SUM(Z5:Z16)</f>
        <v>7376042.4358333331</v>
      </c>
      <c r="AA17" s="24">
        <f>SUM(AA5:AA16)</f>
        <v>5560332.1199999992</v>
      </c>
      <c r="AB17" s="24">
        <f t="shared" ref="AB17" si="11">AA17-Z17</f>
        <v>-1815710.3158333339</v>
      </c>
      <c r="AC17" s="24">
        <f t="shared" ref="AC17" si="12">AB17/Z17*100</f>
        <v>-24.616321443766179</v>
      </c>
      <c r="AD17" s="24">
        <f>SUM(AD5:AD16)</f>
        <v>0</v>
      </c>
      <c r="AE17" s="24">
        <f>SUM(AE5:AE16)</f>
        <v>49071714.389999993</v>
      </c>
      <c r="AF17" s="24">
        <f>SUM(AF5:AF16)</f>
        <v>95343497.929999992</v>
      </c>
      <c r="AG17" s="24">
        <f>SUM(AG5:AG16)</f>
        <v>7945291.4941666676</v>
      </c>
      <c r="AH17" s="24">
        <f>SUM(AH5:AH16)</f>
        <v>6070570.8700000001</v>
      </c>
      <c r="AI17" s="24">
        <f t="shared" ref="AI17" si="13">AH17-AG17</f>
        <v>-1874720.6241666675</v>
      </c>
      <c r="AJ17" s="24">
        <f t="shared" ref="AJ17" si="14">AI17/AG17*100</f>
        <v>-23.595366205797024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6772705</v>
      </c>
      <c r="AO17" s="24">
        <f>SUM(AO5:AO16)</f>
        <v>3939478.82</v>
      </c>
      <c r="AP17" s="24">
        <f t="shared" ref="AP17" si="15">AO17-AN17</f>
        <v>-2833226.18</v>
      </c>
      <c r="AQ17" s="24">
        <f t="shared" ref="AQ17" si="16">AP17/AN17*100</f>
        <v>-41.833007343446972</v>
      </c>
      <c r="AR17" s="24">
        <f>SUM(AR5:AR16)</f>
        <v>0</v>
      </c>
      <c r="AS17" s="24">
        <f>SUM(AS5:AS16)</f>
        <v>122100975.90000001</v>
      </c>
      <c r="AT17" s="24">
        <f>SUM(AT5:AT16)</f>
        <v>223720000</v>
      </c>
      <c r="AU17" s="24">
        <f>SUM(AU5:AU16)</f>
        <v>18643333.333333332</v>
      </c>
      <c r="AV17" s="24">
        <f>SUM(AV5:AV16)</f>
        <v>14475404.689999999</v>
      </c>
      <c r="AW17" s="24">
        <f t="shared" ref="AW17" si="17">AV17-AU17</f>
        <v>-4167928.6433333326</v>
      </c>
      <c r="AX17" s="24">
        <f t="shared" ref="AX17" si="18">AW17/AU17*100</f>
        <v>-22.356134328625068</v>
      </c>
      <c r="AY17" s="24">
        <f>SUM(AY5:AY16)</f>
        <v>0</v>
      </c>
      <c r="AZ17" s="24">
        <f>SUM(AZ5:AZ16)</f>
        <v>60682503.300000004</v>
      </c>
      <c r="BA17" s="24">
        <f>SUM(BA5:BA16)</f>
        <v>91626961.719999999</v>
      </c>
      <c r="BB17" s="24">
        <f>SUM(BB5:BB16)</f>
        <v>7635580.1433333335</v>
      </c>
      <c r="BC17" s="24">
        <f>SUM(BC5:BC16)</f>
        <v>5812780.6400000006</v>
      </c>
      <c r="BD17" s="24">
        <f t="shared" ref="BD17" si="19">BC17-BB17</f>
        <v>-1822799.5033333329</v>
      </c>
      <c r="BE17" s="24">
        <f t="shared" ref="BE17" si="20">BD17/BB17*100</f>
        <v>-23.872442815295823</v>
      </c>
      <c r="BF17" s="24">
        <f>SUM(BF5:BF16)</f>
        <v>0</v>
      </c>
      <c r="BG17" s="24">
        <f>SUM(BG5:BG16)</f>
        <v>54938716.979999997</v>
      </c>
      <c r="BH17" s="24">
        <f>SUM(BH5:BH16)</f>
        <v>99432685.419999987</v>
      </c>
      <c r="BI17" s="24">
        <f>SUM(BI5:BI16)</f>
        <v>8286057.1183333341</v>
      </c>
      <c r="BJ17" s="24">
        <f>SUM(BJ5:BJ16)</f>
        <v>5053344.58</v>
      </c>
      <c r="BK17" s="24">
        <f t="shared" ref="BK17" si="21">BJ17-BI17</f>
        <v>-3232712.538333334</v>
      </c>
      <c r="BL17" s="24">
        <f t="shared" ref="BL17" si="22">BK17/BI17*100</f>
        <v>-39.013881900244066</v>
      </c>
      <c r="BM17" s="24">
        <f>SUM(BM5:BM16)</f>
        <v>0</v>
      </c>
      <c r="BN17" s="24">
        <f>SUM(BN5:BN16)</f>
        <v>56674288.749999993</v>
      </c>
      <c r="BO17" s="24">
        <f>SUM(BO5:BO16)</f>
        <v>95760000</v>
      </c>
      <c r="BP17" s="24">
        <f>SUM(BP5:BP16)</f>
        <v>7980000</v>
      </c>
      <c r="BQ17" s="24">
        <f>SUM(BQ5:BQ16)</f>
        <v>5531220.0099999998</v>
      </c>
      <c r="BR17" s="24">
        <f t="shared" ref="BR17" si="23">BQ17-BP17</f>
        <v>-2448779.9900000002</v>
      </c>
      <c r="BS17" s="24">
        <f t="shared" ref="BS17" si="24">BR17/BP17*100</f>
        <v>-30.686466040100253</v>
      </c>
      <c r="BT17" s="24">
        <f>SUM(BT5:BT16)</f>
        <v>0</v>
      </c>
      <c r="BU17" s="24">
        <f>SUM(BU5:BU16)</f>
        <v>55570962.619999997</v>
      </c>
      <c r="BV17" s="24">
        <f>SUM(BV5:BV16)</f>
        <v>93884823.840000004</v>
      </c>
      <c r="BW17" s="24">
        <f>SUM(BW5:BW16)</f>
        <v>7823735.3199999984</v>
      </c>
      <c r="BX17" s="24">
        <f>SUM(BX5:BX16)</f>
        <v>8072716.8499999996</v>
      </c>
      <c r="BY17" s="24">
        <f t="shared" ref="BY17" si="25">BX17-BW17</f>
        <v>248981.53000000119</v>
      </c>
      <c r="BZ17" s="24">
        <f t="shared" ref="BZ17" si="26">BY17/BW17*100</f>
        <v>3.182386926657959</v>
      </c>
      <c r="CA17" s="24">
        <f>SUM(CA5:CA16)</f>
        <v>0</v>
      </c>
      <c r="CB17" s="24">
        <f>SUM(CB5:CB16)</f>
        <v>80912190.030000001</v>
      </c>
      <c r="CC17" s="24">
        <f>SUM(CC5:CC16)</f>
        <v>230866296.02000001</v>
      </c>
      <c r="CD17" s="24">
        <f>SUM(CD5:CD16)</f>
        <v>19238858.001666665</v>
      </c>
      <c r="CE17" s="24">
        <f>SUM(CE5:CE16)</f>
        <v>18618045.109999999</v>
      </c>
      <c r="CF17" s="24">
        <f t="shared" ref="CF17" si="27">CE17-CD17</f>
        <v>-620812.89166666567</v>
      </c>
      <c r="CG17" s="24">
        <f t="shared" ref="CG17" si="28">CF17/CD17*100</f>
        <v>-3.2268697633346251</v>
      </c>
      <c r="CH17" s="24">
        <f>SUM(CH5:CH16)</f>
        <v>0</v>
      </c>
      <c r="CI17" s="24">
        <f>SUM(CI5:CI16)</f>
        <v>16804116.649999999</v>
      </c>
      <c r="CJ17" s="24">
        <f>SUM(CJ5:CJ16)</f>
        <v>50291064.409999996</v>
      </c>
      <c r="CK17" s="24">
        <f>SUM(CK5:CK16)</f>
        <v>4190922.0341666662</v>
      </c>
      <c r="CL17" s="24">
        <f>SUM(CL5:CL16)</f>
        <v>2317624.88</v>
      </c>
      <c r="CM17" s="24">
        <f t="shared" ref="CM17" si="29">CL17-CK17</f>
        <v>-1873297.1541666663</v>
      </c>
      <c r="CN17" s="24">
        <f t="shared" ref="CN17" si="30">CM17/CK17*100</f>
        <v>-44.698926367384871</v>
      </c>
      <c r="CO17" s="24">
        <f>SUM(CO5:CO16)</f>
        <v>0</v>
      </c>
      <c r="CP17" s="24">
        <f>SUM(CP5:CP16)</f>
        <v>60709195.009999998</v>
      </c>
      <c r="CQ17" s="24">
        <f>SUM(CQ5:CQ16)</f>
        <v>120080062.66999999</v>
      </c>
      <c r="CR17" s="24">
        <f>SUM(CR5:CR16)</f>
        <v>10006671.889166668</v>
      </c>
      <c r="CS17" s="24">
        <f>SUM(CS5:CS16)</f>
        <v>7492356.1499999994</v>
      </c>
      <c r="CT17" s="24">
        <f t="shared" ref="CT17" si="31">CS17-CR17</f>
        <v>-2514315.7391666686</v>
      </c>
      <c r="CU17" s="24">
        <f t="shared" ref="CU17" si="32">CT17/CR17*100</f>
        <v>-25.126393340514085</v>
      </c>
      <c r="CV17" s="24">
        <f>SUM(CV5:CV16)</f>
        <v>0</v>
      </c>
      <c r="CW17" s="24">
        <f>SUM(CW5:CW16)</f>
        <v>22767572.220000003</v>
      </c>
      <c r="CX17" s="24">
        <f>SUM(CX5:CX16)</f>
        <v>56469001</v>
      </c>
      <c r="CY17" s="24">
        <f>SUM(CY5:CY16)</f>
        <v>4705750.083333333</v>
      </c>
      <c r="CZ17" s="24">
        <f>SUM(CZ5:CZ16)</f>
        <v>1965722.99</v>
      </c>
      <c r="DA17" s="24">
        <f t="shared" ref="DA17" si="33">CZ17-CY17</f>
        <v>-2740027.0933333328</v>
      </c>
      <c r="DB17" s="24">
        <f t="shared" ref="DB17" si="34">DA17/CY17*100</f>
        <v>-58.227212342573573</v>
      </c>
      <c r="DC17" s="24">
        <f>SUM(DC5:DC16)</f>
        <v>0</v>
      </c>
      <c r="DD17" s="24">
        <f>SUM(DD5:DD16)</f>
        <v>22270157.009999998</v>
      </c>
      <c r="DE17" s="24">
        <f>SUM(DE5:DE16)</f>
        <v>62141721.979999997</v>
      </c>
      <c r="DF17" s="24">
        <f>SUM(DF5:DF16)</f>
        <v>5178476.8316666661</v>
      </c>
      <c r="DG17" s="24">
        <f>SUM(DG5:DG16)</f>
        <v>3422639.6399999997</v>
      </c>
      <c r="DH17" s="24">
        <f t="shared" ref="DH17" si="35">DG17-DF17</f>
        <v>-1755837.1916666664</v>
      </c>
      <c r="DI17" s="24">
        <f t="shared" ref="DI17" si="36">DH17/DF17*100</f>
        <v>-33.90644100075194</v>
      </c>
      <c r="DJ17" s="24">
        <f>SUM(DJ5:DJ16)</f>
        <v>0</v>
      </c>
      <c r="DK17" s="24">
        <f>SUM(DK5:DK16)</f>
        <v>2250513452.1700001</v>
      </c>
      <c r="DL17" s="24">
        <f>SUM(DL5:DL16)</f>
        <v>3285703053.0299997</v>
      </c>
      <c r="DM17" s="24">
        <f>SUM(DM5:DM16)</f>
        <v>273808587.7525</v>
      </c>
      <c r="DN17" s="24">
        <f>SUM(DN5:DN16)</f>
        <v>301940089.31</v>
      </c>
      <c r="DO17" s="24">
        <f t="shared" ref="DO17" si="37">DN17-DM17</f>
        <v>28131501.557500005</v>
      </c>
      <c r="DP17" s="24">
        <f>DO17/DM17*100</f>
        <v>10.274148735951453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8" t="s">
        <v>2812</v>
      </c>
      <c r="B18" s="38" t="s">
        <v>2813</v>
      </c>
      <c r="C18" s="108">
        <v>223391629.68000001</v>
      </c>
      <c r="D18" s="108">
        <v>255500000</v>
      </c>
      <c r="E18" s="108">
        <v>21291666.666666664</v>
      </c>
      <c r="F18" s="108">
        <v>13950839.310000001</v>
      </c>
      <c r="G18" s="108">
        <v>-7340827.3566666665</v>
      </c>
      <c r="H18" s="105">
        <v>-34.477467037181995</v>
      </c>
      <c r="I18" s="104" t="s">
        <v>2891</v>
      </c>
      <c r="J18" s="108">
        <v>30397480.039999999</v>
      </c>
      <c r="K18" s="108">
        <v>60000000</v>
      </c>
      <c r="L18" s="108">
        <v>5000000</v>
      </c>
      <c r="M18" s="108">
        <v>2605581.38</v>
      </c>
      <c r="N18" s="108">
        <v>-2394418.62</v>
      </c>
      <c r="O18" s="105">
        <v>-47.888372400000002</v>
      </c>
      <c r="P18" s="104" t="s">
        <v>2891</v>
      </c>
      <c r="Q18" s="108">
        <v>5051842.88</v>
      </c>
      <c r="R18" s="108">
        <v>12031626.68</v>
      </c>
      <c r="S18" s="108">
        <v>1002635.5566666665</v>
      </c>
      <c r="T18" s="108">
        <v>723094.73</v>
      </c>
      <c r="U18" s="108">
        <v>-279540.82666666672</v>
      </c>
      <c r="V18" s="105">
        <v>-27.880601760825247</v>
      </c>
      <c r="W18" s="104" t="s">
        <v>2891</v>
      </c>
      <c r="X18" s="108">
        <v>5243583.8899999997</v>
      </c>
      <c r="Y18" s="108">
        <v>10038933.52</v>
      </c>
      <c r="Z18" s="108">
        <v>836577.79333333333</v>
      </c>
      <c r="AA18" s="108">
        <v>494945.36</v>
      </c>
      <c r="AB18" s="108">
        <v>-341632.43333333335</v>
      </c>
      <c r="AC18" s="105">
        <v>-40.836899575364448</v>
      </c>
      <c r="AD18" s="104" t="s">
        <v>2891</v>
      </c>
      <c r="AE18" s="108">
        <v>4528633.5</v>
      </c>
      <c r="AF18" s="108">
        <v>8541768.2799999993</v>
      </c>
      <c r="AG18" s="108">
        <v>711814.02333333332</v>
      </c>
      <c r="AH18" s="108">
        <v>403043.46</v>
      </c>
      <c r="AI18" s="108">
        <v>-308770.56333333335</v>
      </c>
      <c r="AJ18" s="105">
        <v>-43.37798262071329</v>
      </c>
      <c r="AK18" s="104" t="s">
        <v>2891</v>
      </c>
      <c r="AL18" s="108">
        <v>1202581.71</v>
      </c>
      <c r="AM18" s="108">
        <v>6000000</v>
      </c>
      <c r="AN18" s="108">
        <v>500000</v>
      </c>
      <c r="AO18" s="108">
        <v>40351.19</v>
      </c>
      <c r="AP18" s="108">
        <v>-459648.81</v>
      </c>
      <c r="AQ18" s="105">
        <v>-91.929761999999997</v>
      </c>
      <c r="AR18" s="104" t="s">
        <v>2891</v>
      </c>
      <c r="AS18" s="108">
        <v>15889326.189999999</v>
      </c>
      <c r="AT18" s="108">
        <v>28461180.059999999</v>
      </c>
      <c r="AU18" s="108">
        <v>2371765.0049999999</v>
      </c>
      <c r="AV18" s="108">
        <v>2858673.38</v>
      </c>
      <c r="AW18" s="108">
        <v>486908.375</v>
      </c>
      <c r="AX18" s="105">
        <v>20.529368380658777</v>
      </c>
      <c r="AY18" s="104" t="s">
        <v>2890</v>
      </c>
      <c r="AZ18" s="108">
        <v>9701690.0299999993</v>
      </c>
      <c r="BA18" s="108">
        <v>10285047.640000001</v>
      </c>
      <c r="BB18" s="108">
        <v>857087.30333333334</v>
      </c>
      <c r="BC18" s="108">
        <v>1357769.06</v>
      </c>
      <c r="BD18" s="108">
        <v>500681.75666666665</v>
      </c>
      <c r="BE18" s="105">
        <v>58.416657756968831</v>
      </c>
      <c r="BF18" s="104" t="s">
        <v>2890</v>
      </c>
      <c r="BG18" s="108">
        <v>5638451.5999999996</v>
      </c>
      <c r="BH18" s="108">
        <v>7919682.9699999997</v>
      </c>
      <c r="BI18" s="108">
        <v>659973.58083333343</v>
      </c>
      <c r="BJ18" s="108">
        <v>389277.5</v>
      </c>
      <c r="BK18" s="108">
        <v>-270696.08083333331</v>
      </c>
      <c r="BL18" s="105">
        <v>-41.016199541128856</v>
      </c>
      <c r="BM18" s="104" t="s">
        <v>2891</v>
      </c>
      <c r="BN18" s="108">
        <v>5153623</v>
      </c>
      <c r="BO18" s="108">
        <v>10795130.16</v>
      </c>
      <c r="BP18" s="108">
        <v>899594.18</v>
      </c>
      <c r="BQ18" s="108">
        <v>20510.32</v>
      </c>
      <c r="BR18" s="108">
        <v>-879083.86</v>
      </c>
      <c r="BS18" s="105">
        <v>-97.72004749964033</v>
      </c>
      <c r="BT18" s="104" t="s">
        <v>2891</v>
      </c>
      <c r="BU18" s="108">
        <v>4413582.99</v>
      </c>
      <c r="BV18" s="108">
        <v>7400000</v>
      </c>
      <c r="BW18" s="108">
        <v>616666.66666666674</v>
      </c>
      <c r="BX18" s="108">
        <v>811777.4</v>
      </c>
      <c r="BY18" s="108">
        <v>195110.73333333334</v>
      </c>
      <c r="BZ18" s="105">
        <v>31.639578378378378</v>
      </c>
      <c r="CA18" s="104" t="s">
        <v>2890</v>
      </c>
      <c r="CB18" s="108">
        <v>6244574</v>
      </c>
      <c r="CC18" s="108">
        <v>11425492.27</v>
      </c>
      <c r="CD18" s="108">
        <v>952124.35583333333</v>
      </c>
      <c r="CE18" s="108">
        <v>771591.12</v>
      </c>
      <c r="CF18" s="108">
        <v>-180533.23583333334</v>
      </c>
      <c r="CG18" s="105">
        <v>-18.961098382503216</v>
      </c>
      <c r="CH18" s="104" t="s">
        <v>2891</v>
      </c>
      <c r="CI18" s="108">
        <v>871604.54</v>
      </c>
      <c r="CJ18" s="108">
        <v>3250000</v>
      </c>
      <c r="CK18" s="108">
        <v>270833.33333333337</v>
      </c>
      <c r="CL18" s="108">
        <v>158167.57999999999</v>
      </c>
      <c r="CM18" s="108">
        <v>-112665.75333333334</v>
      </c>
      <c r="CN18" s="105">
        <v>-41.599662769230775</v>
      </c>
      <c r="CO18" s="104" t="s">
        <v>2891</v>
      </c>
      <c r="CP18" s="108">
        <v>3876648.97</v>
      </c>
      <c r="CQ18" s="108">
        <v>10058125.34</v>
      </c>
      <c r="CR18" s="108">
        <v>838177.11166666669</v>
      </c>
      <c r="CS18" s="108">
        <v>532726.52</v>
      </c>
      <c r="CT18" s="108">
        <v>-305450.59166666667</v>
      </c>
      <c r="CU18" s="105">
        <v>-36.442249187560826</v>
      </c>
      <c r="CV18" s="104" t="s">
        <v>2891</v>
      </c>
      <c r="CW18" s="108">
        <v>1436560.24</v>
      </c>
      <c r="CX18" s="108">
        <v>4000000</v>
      </c>
      <c r="CY18" s="108">
        <v>333333.33333333337</v>
      </c>
      <c r="CZ18" s="108">
        <v>175082.33</v>
      </c>
      <c r="DA18" s="108">
        <v>-158251.00333333336</v>
      </c>
      <c r="DB18" s="105">
        <v>-47.475301000000002</v>
      </c>
      <c r="DC18" s="104" t="s">
        <v>2891</v>
      </c>
      <c r="DD18" s="108">
        <v>1505504.47</v>
      </c>
      <c r="DE18" s="108">
        <v>3990000</v>
      </c>
      <c r="DF18" s="108">
        <v>332500</v>
      </c>
      <c r="DG18" s="108">
        <v>33479.129999999997</v>
      </c>
      <c r="DH18" s="108">
        <v>-299020.87</v>
      </c>
      <c r="DI18" s="105">
        <v>-89.9310887218045</v>
      </c>
      <c r="DJ18" s="104" t="s">
        <v>2891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407196986.91999996</v>
      </c>
      <c r="DM18" s="15">
        <f t="shared" ref="DM18:DM32" si="38">E18+L18+S18+Z18+AG18+AN18+AU18+BB18+BI18+BP18+BW18+CD18+CK18+CR18+CY18+DF18</f>
        <v>37474748.910000004</v>
      </c>
      <c r="DN18" s="15">
        <f>F18+M18+T18+AA18+AH18+AO18+AV18+BC18+BJ18+BQ18+BX18+CE18+CL18+CS18+CZ18+DG18</f>
        <v>25326909.769999996</v>
      </c>
      <c r="DO18" s="15">
        <f t="shared" ref="DO18:DO32" si="39">DN18-DM18</f>
        <v>-12147839.140000008</v>
      </c>
      <c r="DP18" s="15">
        <f>DO18/DM18*100</f>
        <v>-32.416065466307636</v>
      </c>
      <c r="DQ18" s="15" t="str">
        <f t="shared" ref="DQ18:DQ32" si="40">IF((DP18&gt;0),"OK","Not OK")</f>
        <v>Not OK</v>
      </c>
    </row>
    <row r="19" spans="1:197" s="25" customFormat="1" ht="15" customHeight="1">
      <c r="A19" s="38" t="s">
        <v>2814</v>
      </c>
      <c r="B19" s="38" t="s">
        <v>2815</v>
      </c>
      <c r="C19" s="108">
        <v>121249115.53</v>
      </c>
      <c r="D19" s="108">
        <v>125000000</v>
      </c>
      <c r="E19" s="108">
        <v>10416666.666666666</v>
      </c>
      <c r="F19" s="108">
        <v>10297470.83</v>
      </c>
      <c r="G19" s="108">
        <v>-119195.83666666667</v>
      </c>
      <c r="H19" s="105">
        <v>-1.1442800319999999</v>
      </c>
      <c r="I19" s="104" t="s">
        <v>2891</v>
      </c>
      <c r="J19" s="108">
        <v>20399097.59</v>
      </c>
      <c r="K19" s="108">
        <v>30000000</v>
      </c>
      <c r="L19" s="108">
        <v>2500000</v>
      </c>
      <c r="M19" s="108">
        <v>1204823.32</v>
      </c>
      <c r="N19" s="108">
        <v>-1295176.68</v>
      </c>
      <c r="O19" s="105">
        <v>-51.807067199999999</v>
      </c>
      <c r="P19" s="104" t="s">
        <v>2891</v>
      </c>
      <c r="Q19" s="108">
        <v>1721174.48</v>
      </c>
      <c r="R19" s="108">
        <v>3667805.4</v>
      </c>
      <c r="S19" s="108">
        <v>305650.45</v>
      </c>
      <c r="T19" s="108">
        <v>362915.67</v>
      </c>
      <c r="U19" s="108">
        <v>57265.22</v>
      </c>
      <c r="V19" s="105">
        <v>18.735526154141112</v>
      </c>
      <c r="W19" s="104" t="s">
        <v>2890</v>
      </c>
      <c r="X19" s="108">
        <v>536597.35</v>
      </c>
      <c r="Y19" s="108">
        <v>1899780</v>
      </c>
      <c r="Z19" s="108">
        <v>158315</v>
      </c>
      <c r="AA19" s="108">
        <v>185972.8</v>
      </c>
      <c r="AB19" s="108">
        <v>27657.8</v>
      </c>
      <c r="AC19" s="105">
        <v>17.470107065028582</v>
      </c>
      <c r="AD19" s="104" t="s">
        <v>2890</v>
      </c>
      <c r="AE19" s="108">
        <v>805720.47</v>
      </c>
      <c r="AF19" s="108">
        <v>1746773</v>
      </c>
      <c r="AG19" s="108">
        <v>145564.41666666669</v>
      </c>
      <c r="AH19" s="108">
        <v>119011.04</v>
      </c>
      <c r="AI19" s="108">
        <v>-26553.376666666667</v>
      </c>
      <c r="AJ19" s="105">
        <v>-18.241667348877044</v>
      </c>
      <c r="AK19" s="104" t="s">
        <v>2891</v>
      </c>
      <c r="AL19" s="108">
        <v>428670.82</v>
      </c>
      <c r="AM19" s="108">
        <v>1500000</v>
      </c>
      <c r="AN19" s="108">
        <v>125000</v>
      </c>
      <c r="AO19" s="108">
        <v>3894.9</v>
      </c>
      <c r="AP19" s="108">
        <v>-121105.1</v>
      </c>
      <c r="AQ19" s="105">
        <v>-96.884079999999997</v>
      </c>
      <c r="AR19" s="104" t="s">
        <v>2891</v>
      </c>
      <c r="AS19" s="108">
        <v>2634233.87</v>
      </c>
      <c r="AT19" s="108">
        <v>6436995.71</v>
      </c>
      <c r="AU19" s="108">
        <v>536416.3091666667</v>
      </c>
      <c r="AV19" s="108">
        <v>324820.75</v>
      </c>
      <c r="AW19" s="108">
        <v>-211595.55916666667</v>
      </c>
      <c r="AX19" s="105">
        <v>-39.446145754849354</v>
      </c>
      <c r="AY19" s="104" t="s">
        <v>2891</v>
      </c>
      <c r="AZ19" s="108">
        <v>2305930.69</v>
      </c>
      <c r="BA19" s="108">
        <v>2563965.5</v>
      </c>
      <c r="BB19" s="108">
        <v>213663.79166666669</v>
      </c>
      <c r="BC19" s="108">
        <v>0</v>
      </c>
      <c r="BD19" s="108">
        <v>-213663.79166666669</v>
      </c>
      <c r="BE19" s="105">
        <v>-100</v>
      </c>
      <c r="BF19" s="104" t="s">
        <v>2891</v>
      </c>
      <c r="BG19" s="108">
        <v>769806.97</v>
      </c>
      <c r="BH19" s="108">
        <v>1713817.16</v>
      </c>
      <c r="BI19" s="108">
        <v>142818.09666666668</v>
      </c>
      <c r="BJ19" s="108">
        <v>101617.83</v>
      </c>
      <c r="BK19" s="108">
        <v>-41200.26666666667</v>
      </c>
      <c r="BL19" s="105">
        <v>-28.84807151773413</v>
      </c>
      <c r="BM19" s="104" t="s">
        <v>2891</v>
      </c>
      <c r="BN19" s="108">
        <v>760211.71</v>
      </c>
      <c r="BO19" s="108">
        <v>2865546.42</v>
      </c>
      <c r="BP19" s="108">
        <v>238795.535</v>
      </c>
      <c r="BQ19" s="108">
        <v>103440.27</v>
      </c>
      <c r="BR19" s="108">
        <v>-135355.26500000001</v>
      </c>
      <c r="BS19" s="105">
        <v>-56.682494084321966</v>
      </c>
      <c r="BT19" s="104" t="s">
        <v>2891</v>
      </c>
      <c r="BU19" s="108">
        <v>833685.75</v>
      </c>
      <c r="BV19" s="108">
        <v>1400000</v>
      </c>
      <c r="BW19" s="108">
        <v>116666.66666666667</v>
      </c>
      <c r="BX19" s="108">
        <v>222698.23</v>
      </c>
      <c r="BY19" s="108">
        <v>106031.56333333335</v>
      </c>
      <c r="BZ19" s="105">
        <v>90.884197142857133</v>
      </c>
      <c r="CA19" s="104" t="s">
        <v>2890</v>
      </c>
      <c r="CB19" s="108">
        <v>2497382.81</v>
      </c>
      <c r="CC19" s="108">
        <v>4433191.1500000004</v>
      </c>
      <c r="CD19" s="108">
        <v>369432.59583333338</v>
      </c>
      <c r="CE19" s="108">
        <v>424496.94</v>
      </c>
      <c r="CF19" s="108">
        <v>55064.344166666669</v>
      </c>
      <c r="CG19" s="105">
        <v>14.905112539530355</v>
      </c>
      <c r="CH19" s="104" t="s">
        <v>2890</v>
      </c>
      <c r="CI19" s="108">
        <v>147307.38</v>
      </c>
      <c r="CJ19" s="108">
        <v>852000</v>
      </c>
      <c r="CK19" s="108">
        <v>71000</v>
      </c>
      <c r="CL19" s="108">
        <v>32325</v>
      </c>
      <c r="CM19" s="108">
        <v>-38675</v>
      </c>
      <c r="CN19" s="105">
        <v>-54.471830985915489</v>
      </c>
      <c r="CO19" s="104" t="s">
        <v>2891</v>
      </c>
      <c r="CP19" s="108">
        <v>1288699.44</v>
      </c>
      <c r="CQ19" s="108">
        <v>2711568.95</v>
      </c>
      <c r="CR19" s="108">
        <v>225964.07916666669</v>
      </c>
      <c r="CS19" s="108">
        <v>187886.65</v>
      </c>
      <c r="CT19" s="108">
        <v>-38077.429166666669</v>
      </c>
      <c r="CU19" s="105">
        <v>-16.851098328146882</v>
      </c>
      <c r="CV19" s="104" t="s">
        <v>2891</v>
      </c>
      <c r="CW19" s="108">
        <v>676716.28</v>
      </c>
      <c r="CX19" s="108">
        <v>1400000</v>
      </c>
      <c r="CY19" s="108">
        <v>116666.66666666667</v>
      </c>
      <c r="CZ19" s="108">
        <v>90262.76</v>
      </c>
      <c r="DA19" s="108">
        <v>-26403.906666666666</v>
      </c>
      <c r="DB19" s="105">
        <v>-22.631920000000001</v>
      </c>
      <c r="DC19" s="104" t="s">
        <v>2891</v>
      </c>
      <c r="DD19" s="108">
        <v>430638.12</v>
      </c>
      <c r="DE19" s="108">
        <v>1100000</v>
      </c>
      <c r="DF19" s="108">
        <v>91666.666666666672</v>
      </c>
      <c r="DG19" s="108">
        <v>35160.129999999997</v>
      </c>
      <c r="DH19" s="108">
        <v>-56506.536666666667</v>
      </c>
      <c r="DI19" s="105">
        <v>-61.643494545454544</v>
      </c>
      <c r="DJ19" s="104" t="s">
        <v>2891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219291443.28999999</v>
      </c>
      <c r="DM19" s="15">
        <f t="shared" si="38"/>
        <v>15774286.940833328</v>
      </c>
      <c r="DN19" s="15">
        <f t="shared" ref="DN19:DN32" si="43">F19+M19+T19+AA19+AH19+AO19+AV19+BC19+BJ19+BQ19+BX19+CE19+CL19+CS19+CZ19+DG19</f>
        <v>13696797.120000001</v>
      </c>
      <c r="DO19" s="15">
        <f t="shared" si="39"/>
        <v>-2077489.8208333272</v>
      </c>
      <c r="DP19" s="15">
        <f t="shared" ref="DP19:DP32" si="44">DO19/DM19*100</f>
        <v>-13.17010289356114</v>
      </c>
      <c r="DQ19" s="15" t="str">
        <f t="shared" si="40"/>
        <v>Not OK</v>
      </c>
    </row>
    <row r="20" spans="1:197" s="25" customFormat="1" ht="15" customHeight="1">
      <c r="A20" s="38" t="s">
        <v>2816</v>
      </c>
      <c r="B20" s="38" t="s">
        <v>2817</v>
      </c>
      <c r="C20" s="108">
        <v>952413.96</v>
      </c>
      <c r="D20" s="108">
        <v>1400000</v>
      </c>
      <c r="E20" s="108">
        <v>116666.66666666667</v>
      </c>
      <c r="F20" s="108">
        <v>77291.490000000005</v>
      </c>
      <c r="G20" s="108">
        <v>-39375.176666666674</v>
      </c>
      <c r="H20" s="105">
        <v>-33.750151428571428</v>
      </c>
      <c r="I20" s="104" t="s">
        <v>2891</v>
      </c>
      <c r="J20" s="108">
        <v>471385.42</v>
      </c>
      <c r="K20" s="108">
        <v>1000000</v>
      </c>
      <c r="L20" s="108">
        <v>83333.333333333343</v>
      </c>
      <c r="M20" s="108">
        <v>24748.42</v>
      </c>
      <c r="N20" s="108">
        <v>-58584.913333333345</v>
      </c>
      <c r="O20" s="105">
        <v>-70.301895999999999</v>
      </c>
      <c r="P20" s="104" t="s">
        <v>2891</v>
      </c>
      <c r="Q20" s="108">
        <v>121698.17</v>
      </c>
      <c r="R20" s="108">
        <v>823730.77</v>
      </c>
      <c r="S20" s="108">
        <v>68644.230833333335</v>
      </c>
      <c r="T20" s="108">
        <v>5160.01</v>
      </c>
      <c r="U20" s="108">
        <v>-63484.220833333333</v>
      </c>
      <c r="V20" s="105">
        <v>-92.482966248790234</v>
      </c>
      <c r="W20" s="104" t="s">
        <v>2891</v>
      </c>
      <c r="X20" s="108">
        <v>70450.41</v>
      </c>
      <c r="Y20" s="108">
        <v>447659.83</v>
      </c>
      <c r="Z20" s="108">
        <v>37304.985833333332</v>
      </c>
      <c r="AA20" s="108">
        <v>0</v>
      </c>
      <c r="AB20" s="108">
        <v>-37304.985833333332</v>
      </c>
      <c r="AC20" s="105">
        <v>-100</v>
      </c>
      <c r="AD20" s="104" t="s">
        <v>2891</v>
      </c>
      <c r="AE20" s="108">
        <v>122185.38</v>
      </c>
      <c r="AF20" s="108">
        <v>671819.64</v>
      </c>
      <c r="AG20" s="108">
        <v>55984.97</v>
      </c>
      <c r="AH20" s="108">
        <v>32534.5</v>
      </c>
      <c r="AI20" s="108">
        <v>-23450.47</v>
      </c>
      <c r="AJ20" s="105">
        <v>-41.88708147918986</v>
      </c>
      <c r="AK20" s="104" t="s">
        <v>2891</v>
      </c>
      <c r="AL20" s="108">
        <v>197705.9</v>
      </c>
      <c r="AM20" s="108">
        <v>400000</v>
      </c>
      <c r="AN20" s="108">
        <v>33333.333333333336</v>
      </c>
      <c r="AO20" s="108">
        <v>0</v>
      </c>
      <c r="AP20" s="108">
        <v>-33333.333333333336</v>
      </c>
      <c r="AQ20" s="105">
        <v>-100</v>
      </c>
      <c r="AR20" s="104" t="s">
        <v>2891</v>
      </c>
      <c r="AS20" s="108">
        <v>301497.46000000002</v>
      </c>
      <c r="AT20" s="108">
        <v>829071</v>
      </c>
      <c r="AU20" s="108">
        <v>69089.25</v>
      </c>
      <c r="AV20" s="108">
        <v>94379.56</v>
      </c>
      <c r="AW20" s="108">
        <v>25290.31</v>
      </c>
      <c r="AX20" s="105">
        <v>36.605275060881397</v>
      </c>
      <c r="AY20" s="104" t="s">
        <v>2890</v>
      </c>
      <c r="AZ20" s="108">
        <v>174094.05</v>
      </c>
      <c r="BA20" s="108">
        <v>707506.95</v>
      </c>
      <c r="BB20" s="108">
        <v>58958.912499999999</v>
      </c>
      <c r="BC20" s="108">
        <v>0</v>
      </c>
      <c r="BD20" s="108">
        <v>-58958.912499999999</v>
      </c>
      <c r="BE20" s="105">
        <v>-100</v>
      </c>
      <c r="BF20" s="104" t="s">
        <v>2891</v>
      </c>
      <c r="BG20" s="108">
        <v>126937.17</v>
      </c>
      <c r="BH20" s="108">
        <v>416992.64</v>
      </c>
      <c r="BI20" s="108">
        <v>34749.386666666665</v>
      </c>
      <c r="BJ20" s="108">
        <v>9680</v>
      </c>
      <c r="BK20" s="108">
        <v>-25069.386666666669</v>
      </c>
      <c r="BL20" s="105">
        <v>-72.143393226316888</v>
      </c>
      <c r="BM20" s="104" t="s">
        <v>2891</v>
      </c>
      <c r="BN20" s="108">
        <v>119091.56</v>
      </c>
      <c r="BO20" s="108">
        <v>339495.94</v>
      </c>
      <c r="BP20" s="108">
        <v>28291.328333333335</v>
      </c>
      <c r="BQ20" s="108">
        <v>0</v>
      </c>
      <c r="BR20" s="108">
        <v>-28291.328333333335</v>
      </c>
      <c r="BS20" s="105">
        <v>-100</v>
      </c>
      <c r="BT20" s="104" t="s">
        <v>2891</v>
      </c>
      <c r="BU20" s="108">
        <v>175910.04</v>
      </c>
      <c r="BV20" s="108">
        <v>400000</v>
      </c>
      <c r="BW20" s="108">
        <v>33333.333333333336</v>
      </c>
      <c r="BX20" s="108">
        <v>8906.92</v>
      </c>
      <c r="BY20" s="108">
        <v>-24426.41333333333</v>
      </c>
      <c r="BZ20" s="105">
        <v>-73.279240000000001</v>
      </c>
      <c r="CA20" s="104" t="s">
        <v>2891</v>
      </c>
      <c r="CB20" s="108">
        <v>499989.11</v>
      </c>
      <c r="CC20" s="108">
        <v>1274054.8</v>
      </c>
      <c r="CD20" s="108">
        <v>106171.23333333335</v>
      </c>
      <c r="CE20" s="108">
        <v>94106.85</v>
      </c>
      <c r="CF20" s="108">
        <v>-12064.383333333335</v>
      </c>
      <c r="CG20" s="105">
        <v>-11.363137598162966</v>
      </c>
      <c r="CH20" s="104" t="s">
        <v>2891</v>
      </c>
      <c r="CI20" s="108">
        <v>42859.22</v>
      </c>
      <c r="CJ20" s="108">
        <v>268000</v>
      </c>
      <c r="CK20" s="108">
        <v>22333.333333333332</v>
      </c>
      <c r="CL20" s="108">
        <v>2922.1</v>
      </c>
      <c r="CM20" s="108">
        <v>-19411.233333333334</v>
      </c>
      <c r="CN20" s="105">
        <v>-86.915970149253738</v>
      </c>
      <c r="CO20" s="104" t="s">
        <v>2891</v>
      </c>
      <c r="CP20" s="108">
        <v>57205.09</v>
      </c>
      <c r="CQ20" s="108">
        <v>421930.2</v>
      </c>
      <c r="CR20" s="108">
        <v>35160.85</v>
      </c>
      <c r="CS20" s="108">
        <v>1805</v>
      </c>
      <c r="CT20" s="108">
        <v>-33355.85</v>
      </c>
      <c r="CU20" s="105">
        <v>-94.866449474344336</v>
      </c>
      <c r="CV20" s="104" t="s">
        <v>2891</v>
      </c>
      <c r="CW20" s="108">
        <v>121694.93</v>
      </c>
      <c r="CX20" s="108">
        <v>380000</v>
      </c>
      <c r="CY20" s="108">
        <v>31666.666666666668</v>
      </c>
      <c r="CZ20" s="108">
        <v>20780</v>
      </c>
      <c r="DA20" s="108">
        <v>-10886.666666666666</v>
      </c>
      <c r="DB20" s="105">
        <v>-34.378947368421052</v>
      </c>
      <c r="DC20" s="104" t="s">
        <v>2891</v>
      </c>
      <c r="DD20" s="108">
        <v>26366.1</v>
      </c>
      <c r="DE20" s="108">
        <v>70000</v>
      </c>
      <c r="DF20" s="108">
        <v>5833.333333333333</v>
      </c>
      <c r="DG20" s="108">
        <v>1365</v>
      </c>
      <c r="DH20" s="108">
        <v>-4468.333333333333</v>
      </c>
      <c r="DI20" s="105">
        <v>-76.599999999999994</v>
      </c>
      <c r="DJ20" s="104" t="s">
        <v>2891</v>
      </c>
      <c r="DK20" s="15">
        <f t="shared" si="41"/>
        <v>23509196.140000001</v>
      </c>
      <c r="DL20" s="15">
        <f t="shared" si="42"/>
        <v>38850261.769999996</v>
      </c>
      <c r="DM20" s="15">
        <f t="shared" si="38"/>
        <v>820855.14750000008</v>
      </c>
      <c r="DN20" s="15">
        <f t="shared" si="43"/>
        <v>373679.85</v>
      </c>
      <c r="DO20" s="15">
        <f t="shared" si="39"/>
        <v>-447175.2975000001</v>
      </c>
      <c r="DP20" s="15">
        <f t="shared" si="44"/>
        <v>-54.476761077995192</v>
      </c>
      <c r="DQ20" s="15" t="str">
        <f t="shared" si="40"/>
        <v>Not OK</v>
      </c>
    </row>
    <row r="21" spans="1:197" s="25" customFormat="1" ht="15" customHeight="1">
      <c r="A21" s="38" t="s">
        <v>2818</v>
      </c>
      <c r="B21" s="38" t="s">
        <v>2819</v>
      </c>
      <c r="C21" s="108">
        <v>56616807.710000001</v>
      </c>
      <c r="D21" s="108">
        <v>55000000</v>
      </c>
      <c r="E21" s="108">
        <v>4583333.333333333</v>
      </c>
      <c r="F21" s="108">
        <v>10752315.67</v>
      </c>
      <c r="G21" s="108">
        <v>6168982.3366666669</v>
      </c>
      <c r="H21" s="105">
        <v>134.59597825454546</v>
      </c>
      <c r="I21" s="104" t="s">
        <v>2890</v>
      </c>
      <c r="J21" s="108">
        <v>7738155.0300000003</v>
      </c>
      <c r="K21" s="108">
        <v>15000000</v>
      </c>
      <c r="L21" s="108">
        <v>1250000</v>
      </c>
      <c r="M21" s="108">
        <v>496405.62</v>
      </c>
      <c r="N21" s="108">
        <v>-753594.38</v>
      </c>
      <c r="O21" s="105">
        <v>-60.287550400000001</v>
      </c>
      <c r="P21" s="104" t="s">
        <v>2891</v>
      </c>
      <c r="Q21" s="108">
        <v>1422144.24</v>
      </c>
      <c r="R21" s="108">
        <v>2850459.75</v>
      </c>
      <c r="S21" s="108">
        <v>237538.3125</v>
      </c>
      <c r="T21" s="108">
        <v>214769</v>
      </c>
      <c r="U21" s="108">
        <v>-22769.3125</v>
      </c>
      <c r="V21" s="105">
        <v>-9.5855326496015234</v>
      </c>
      <c r="W21" s="104" t="s">
        <v>2891</v>
      </c>
      <c r="X21" s="108">
        <v>1524209.77</v>
      </c>
      <c r="Y21" s="108">
        <v>2275533</v>
      </c>
      <c r="Z21" s="108">
        <v>189627.75</v>
      </c>
      <c r="AA21" s="108">
        <v>362907.22</v>
      </c>
      <c r="AB21" s="108">
        <v>173279.47</v>
      </c>
      <c r="AC21" s="105">
        <v>91.378751263989571</v>
      </c>
      <c r="AD21" s="104" t="s">
        <v>2890</v>
      </c>
      <c r="AE21" s="108">
        <v>1403726.31</v>
      </c>
      <c r="AF21" s="108">
        <v>2903348.64</v>
      </c>
      <c r="AG21" s="108">
        <v>241945.72</v>
      </c>
      <c r="AH21" s="108">
        <v>135855.82</v>
      </c>
      <c r="AI21" s="108">
        <v>-106089.9</v>
      </c>
      <c r="AJ21" s="105">
        <v>-43.848636793409696</v>
      </c>
      <c r="AK21" s="104" t="s">
        <v>2891</v>
      </c>
      <c r="AL21" s="108">
        <v>972632.8</v>
      </c>
      <c r="AM21" s="108">
        <v>2700000</v>
      </c>
      <c r="AN21" s="108">
        <v>225000</v>
      </c>
      <c r="AO21" s="108">
        <v>0</v>
      </c>
      <c r="AP21" s="108">
        <v>-225000</v>
      </c>
      <c r="AQ21" s="105">
        <v>-100</v>
      </c>
      <c r="AR21" s="104" t="s">
        <v>2891</v>
      </c>
      <c r="AS21" s="108">
        <v>4064774.99</v>
      </c>
      <c r="AT21" s="108">
        <v>8695067.5</v>
      </c>
      <c r="AU21" s="108">
        <v>724588.95833333349</v>
      </c>
      <c r="AV21" s="108">
        <v>616849.4</v>
      </c>
      <c r="AW21" s="108">
        <v>-107739.55833333333</v>
      </c>
      <c r="AX21" s="105">
        <v>-14.869058808341626</v>
      </c>
      <c r="AY21" s="104" t="s">
        <v>2891</v>
      </c>
      <c r="AZ21" s="108">
        <v>2345410.64</v>
      </c>
      <c r="BA21" s="108">
        <v>1730033</v>
      </c>
      <c r="BB21" s="108">
        <v>144169.41666666666</v>
      </c>
      <c r="BC21" s="108">
        <v>369358.37</v>
      </c>
      <c r="BD21" s="108">
        <v>225188.95333333334</v>
      </c>
      <c r="BE21" s="105">
        <v>156.19745056886197</v>
      </c>
      <c r="BF21" s="104" t="s">
        <v>2890</v>
      </c>
      <c r="BG21" s="108">
        <v>2313956.06</v>
      </c>
      <c r="BH21" s="108">
        <v>3927524</v>
      </c>
      <c r="BI21" s="108">
        <v>327293.66666666669</v>
      </c>
      <c r="BJ21" s="108">
        <v>5224.51</v>
      </c>
      <c r="BK21" s="108">
        <v>-322069.15666666673</v>
      </c>
      <c r="BL21" s="105">
        <v>-98.403724076542886</v>
      </c>
      <c r="BM21" s="104" t="s">
        <v>2891</v>
      </c>
      <c r="BN21" s="108">
        <v>1415233.77</v>
      </c>
      <c r="BO21" s="108">
        <v>1259863</v>
      </c>
      <c r="BP21" s="108">
        <v>104988.58333333334</v>
      </c>
      <c r="BQ21" s="108">
        <v>206661</v>
      </c>
      <c r="BR21" s="108">
        <v>101672.41666666667</v>
      </c>
      <c r="BS21" s="105">
        <v>96.841402596949024</v>
      </c>
      <c r="BT21" s="104" t="s">
        <v>2890</v>
      </c>
      <c r="BU21" s="108">
        <v>954304.03</v>
      </c>
      <c r="BV21" s="108">
        <v>1570000</v>
      </c>
      <c r="BW21" s="108">
        <v>130833.33333333336</v>
      </c>
      <c r="BX21" s="108">
        <v>146270</v>
      </c>
      <c r="BY21" s="108">
        <v>15436.666666666668</v>
      </c>
      <c r="BZ21" s="105">
        <v>11.79872611464968</v>
      </c>
      <c r="CA21" s="104" t="s">
        <v>2890</v>
      </c>
      <c r="CB21" s="108">
        <v>1939834.27</v>
      </c>
      <c r="CC21" s="108">
        <v>7111690</v>
      </c>
      <c r="CD21" s="108">
        <v>592640.83333333337</v>
      </c>
      <c r="CE21" s="108">
        <v>419123</v>
      </c>
      <c r="CF21" s="108">
        <v>-173517.83333333334</v>
      </c>
      <c r="CG21" s="105">
        <v>-29.278750901684408</v>
      </c>
      <c r="CH21" s="104" t="s">
        <v>2891</v>
      </c>
      <c r="CI21" s="108">
        <v>181997.21</v>
      </c>
      <c r="CJ21" s="108">
        <v>901000</v>
      </c>
      <c r="CK21" s="108">
        <v>75083.333333333328</v>
      </c>
      <c r="CL21" s="108">
        <v>56964.5</v>
      </c>
      <c r="CM21" s="108">
        <v>-18118.833333333336</v>
      </c>
      <c r="CN21" s="105">
        <v>-24.131631520532739</v>
      </c>
      <c r="CO21" s="104" t="s">
        <v>2891</v>
      </c>
      <c r="CP21" s="108">
        <v>1875332.89</v>
      </c>
      <c r="CQ21" s="108">
        <v>5564006.5</v>
      </c>
      <c r="CR21" s="108">
        <v>463667.20833333337</v>
      </c>
      <c r="CS21" s="108">
        <v>320639</v>
      </c>
      <c r="CT21" s="108">
        <v>-143028.20833333334</v>
      </c>
      <c r="CU21" s="105">
        <v>-30.847169211610375</v>
      </c>
      <c r="CV21" s="104" t="s">
        <v>2891</v>
      </c>
      <c r="CW21" s="108">
        <v>642110.87</v>
      </c>
      <c r="CX21" s="108">
        <v>1700000</v>
      </c>
      <c r="CY21" s="108">
        <v>141666.66666666669</v>
      </c>
      <c r="CZ21" s="108">
        <v>132093.70000000001</v>
      </c>
      <c r="DA21" s="108">
        <v>-9572.9666666666672</v>
      </c>
      <c r="DB21" s="105">
        <v>-6.7573882352941181</v>
      </c>
      <c r="DC21" s="104" t="s">
        <v>2891</v>
      </c>
      <c r="DD21" s="108">
        <v>594354.06000000006</v>
      </c>
      <c r="DE21" s="108">
        <v>1575000</v>
      </c>
      <c r="DF21" s="108">
        <v>131250</v>
      </c>
      <c r="DG21" s="108">
        <v>131853.70000000001</v>
      </c>
      <c r="DH21" s="108">
        <v>603.70000000000005</v>
      </c>
      <c r="DI21" s="105">
        <v>0.45996190476190474</v>
      </c>
      <c r="DJ21" s="104" t="s">
        <v>2890</v>
      </c>
      <c r="DK21" s="15">
        <f t="shared" si="41"/>
        <v>78738215.040000007</v>
      </c>
      <c r="DL21" s="15">
        <f t="shared" si="42"/>
        <v>100763525.39</v>
      </c>
      <c r="DM21" s="15">
        <f t="shared" si="38"/>
        <v>9563627.1158333346</v>
      </c>
      <c r="DN21" s="15">
        <f t="shared" si="43"/>
        <v>14367290.509999998</v>
      </c>
      <c r="DO21" s="15">
        <f t="shared" si="39"/>
        <v>4803663.3941666633</v>
      </c>
      <c r="DP21" s="15">
        <f t="shared" si="44"/>
        <v>50.228468090457248</v>
      </c>
      <c r="DQ21" s="15" t="str">
        <f t="shared" si="40"/>
        <v>OK</v>
      </c>
    </row>
    <row r="22" spans="1:197" s="25" customFormat="1" ht="15" customHeight="1">
      <c r="A22" s="38" t="s">
        <v>2820</v>
      </c>
      <c r="B22" s="38" t="s">
        <v>2821</v>
      </c>
      <c r="C22" s="108">
        <v>321628529.50999999</v>
      </c>
      <c r="D22" s="108">
        <v>402266000</v>
      </c>
      <c r="E22" s="108">
        <v>33522166.666666668</v>
      </c>
      <c r="F22" s="108">
        <v>32989670.309999999</v>
      </c>
      <c r="G22" s="108">
        <v>-532496.35666666669</v>
      </c>
      <c r="H22" s="105">
        <v>-1.5884902726056889</v>
      </c>
      <c r="I22" s="104" t="s">
        <v>2891</v>
      </c>
      <c r="J22" s="108">
        <v>89516937.5</v>
      </c>
      <c r="K22" s="108">
        <v>167000000</v>
      </c>
      <c r="L22" s="108">
        <v>13916666.666666668</v>
      </c>
      <c r="M22" s="108">
        <v>13765787.470000001</v>
      </c>
      <c r="N22" s="108">
        <v>-150879.19666666666</v>
      </c>
      <c r="O22" s="105">
        <v>-1.0841618922155689</v>
      </c>
      <c r="P22" s="104" t="s">
        <v>2891</v>
      </c>
      <c r="Q22" s="108">
        <v>25256685.59</v>
      </c>
      <c r="R22" s="108">
        <v>50402860</v>
      </c>
      <c r="S22" s="108">
        <v>4200238.333333333</v>
      </c>
      <c r="T22" s="108">
        <v>4026570</v>
      </c>
      <c r="U22" s="108">
        <v>-173668.33333333334</v>
      </c>
      <c r="V22" s="105">
        <v>-4.1347256881851546</v>
      </c>
      <c r="W22" s="104" t="s">
        <v>2891</v>
      </c>
      <c r="X22" s="108">
        <v>19609337.739999998</v>
      </c>
      <c r="Y22" s="108">
        <v>38763800</v>
      </c>
      <c r="Z22" s="108">
        <v>3230316.6666666665</v>
      </c>
      <c r="AA22" s="108">
        <v>2986025</v>
      </c>
      <c r="AB22" s="108">
        <v>-244291.66666666669</v>
      </c>
      <c r="AC22" s="105">
        <v>-7.5624680758852332</v>
      </c>
      <c r="AD22" s="104" t="s">
        <v>2891</v>
      </c>
      <c r="AE22" s="108">
        <v>19146572.77</v>
      </c>
      <c r="AF22" s="108">
        <v>38036654.950000003</v>
      </c>
      <c r="AG22" s="108">
        <v>3169721.2458333331</v>
      </c>
      <c r="AH22" s="108">
        <v>2787220.64</v>
      </c>
      <c r="AI22" s="108">
        <v>-382500.60583333333</v>
      </c>
      <c r="AJ22" s="105">
        <v>-12.067326309407763</v>
      </c>
      <c r="AK22" s="104" t="s">
        <v>2891</v>
      </c>
      <c r="AL22" s="108">
        <v>13957610.550000001</v>
      </c>
      <c r="AM22" s="108">
        <v>37461360</v>
      </c>
      <c r="AN22" s="108">
        <v>3121780</v>
      </c>
      <c r="AO22" s="108">
        <v>2856480</v>
      </c>
      <c r="AP22" s="108">
        <v>-265300</v>
      </c>
      <c r="AQ22" s="105">
        <v>-8.498356706750636</v>
      </c>
      <c r="AR22" s="104" t="s">
        <v>2891</v>
      </c>
      <c r="AS22" s="108">
        <v>40493390.5</v>
      </c>
      <c r="AT22" s="108">
        <v>72000000</v>
      </c>
      <c r="AU22" s="108">
        <v>6000000</v>
      </c>
      <c r="AV22" s="108">
        <v>5915108</v>
      </c>
      <c r="AW22" s="108">
        <v>-84892</v>
      </c>
      <c r="AX22" s="105">
        <v>-1.4148666666666667</v>
      </c>
      <c r="AY22" s="104" t="s">
        <v>2891</v>
      </c>
      <c r="AZ22" s="108">
        <v>18773253.859999999</v>
      </c>
      <c r="BA22" s="108">
        <v>30000000</v>
      </c>
      <c r="BB22" s="108">
        <v>2500000</v>
      </c>
      <c r="BC22" s="108">
        <v>2626520</v>
      </c>
      <c r="BD22" s="108">
        <v>126520</v>
      </c>
      <c r="BE22" s="105">
        <v>5.0608000000000004</v>
      </c>
      <c r="BF22" s="104" t="s">
        <v>2890</v>
      </c>
      <c r="BG22" s="108">
        <v>19405884.539999999</v>
      </c>
      <c r="BH22" s="108">
        <v>35733025.32</v>
      </c>
      <c r="BI22" s="108">
        <v>2977752.11</v>
      </c>
      <c r="BJ22" s="108">
        <v>2810250</v>
      </c>
      <c r="BK22" s="108">
        <v>-167502.10999999999</v>
      </c>
      <c r="BL22" s="105">
        <v>-5.6251193454783586</v>
      </c>
      <c r="BM22" s="104" t="s">
        <v>2891</v>
      </c>
      <c r="BN22" s="108">
        <v>19551852.359999999</v>
      </c>
      <c r="BO22" s="108">
        <v>32000000</v>
      </c>
      <c r="BP22" s="108">
        <v>2666666.666666667</v>
      </c>
      <c r="BQ22" s="108">
        <v>2685247.74</v>
      </c>
      <c r="BR22" s="108">
        <v>18581.073333333334</v>
      </c>
      <c r="BS22" s="105">
        <v>0.69679025000000006</v>
      </c>
      <c r="BT22" s="104" t="s">
        <v>2890</v>
      </c>
      <c r="BU22" s="108">
        <v>22242969.829999998</v>
      </c>
      <c r="BV22" s="108">
        <v>40519200</v>
      </c>
      <c r="BW22" s="108">
        <v>3376600</v>
      </c>
      <c r="BX22" s="108">
        <v>3126580</v>
      </c>
      <c r="BY22" s="108">
        <v>-250020</v>
      </c>
      <c r="BZ22" s="105">
        <v>-7.4044897233903928</v>
      </c>
      <c r="CA22" s="104" t="s">
        <v>2891</v>
      </c>
      <c r="CB22" s="108">
        <v>22939900.57</v>
      </c>
      <c r="CC22" s="108">
        <v>46389838.659999996</v>
      </c>
      <c r="CD22" s="108">
        <v>3865819.8883333332</v>
      </c>
      <c r="CE22" s="108">
        <v>4054220</v>
      </c>
      <c r="CF22" s="108">
        <v>188400.11166666666</v>
      </c>
      <c r="CG22" s="105">
        <v>4.8734839467104969</v>
      </c>
      <c r="CH22" s="104" t="s">
        <v>2890</v>
      </c>
      <c r="CI22" s="108">
        <v>7261385.3099999996</v>
      </c>
      <c r="CJ22" s="108">
        <v>22055000</v>
      </c>
      <c r="CK22" s="108">
        <v>1837916.6666666667</v>
      </c>
      <c r="CL22" s="108">
        <v>1759210</v>
      </c>
      <c r="CM22" s="108">
        <v>-78706.666666666672</v>
      </c>
      <c r="CN22" s="105">
        <v>-4.2823849467240986</v>
      </c>
      <c r="CO22" s="104" t="s">
        <v>2891</v>
      </c>
      <c r="CP22" s="108">
        <v>18148115.140000001</v>
      </c>
      <c r="CQ22" s="108">
        <v>39096064</v>
      </c>
      <c r="CR22" s="108">
        <v>3258005.3333333335</v>
      </c>
      <c r="CS22" s="108">
        <v>3144100</v>
      </c>
      <c r="CT22" s="108">
        <v>-113905.33333333334</v>
      </c>
      <c r="CU22" s="105">
        <v>-3.4961677983747927</v>
      </c>
      <c r="CV22" s="104" t="s">
        <v>2891</v>
      </c>
      <c r="CW22" s="108">
        <v>7865691.8099999996</v>
      </c>
      <c r="CX22" s="108">
        <v>21100000</v>
      </c>
      <c r="CY22" s="108">
        <v>1758333.3333333333</v>
      </c>
      <c r="CZ22" s="108">
        <v>0</v>
      </c>
      <c r="DA22" s="108">
        <v>-1758333.3333333333</v>
      </c>
      <c r="DB22" s="105">
        <v>-100</v>
      </c>
      <c r="DC22" s="104" t="s">
        <v>2891</v>
      </c>
      <c r="DD22" s="108">
        <v>9450899.4399999995</v>
      </c>
      <c r="DE22" s="108">
        <v>27690000</v>
      </c>
      <c r="DF22" s="108">
        <v>2307500</v>
      </c>
      <c r="DG22" s="108">
        <v>2269650</v>
      </c>
      <c r="DH22" s="108">
        <v>-37850</v>
      </c>
      <c r="DI22" s="105">
        <v>-1.6403033586132179</v>
      </c>
      <c r="DJ22" s="104" t="s">
        <v>2891</v>
      </c>
      <c r="DK22" s="15">
        <f t="shared" si="41"/>
        <v>593470234.54999995</v>
      </c>
      <c r="DL22" s="15">
        <f t="shared" si="42"/>
        <v>948513802.93000007</v>
      </c>
      <c r="DM22" s="15">
        <f t="shared" si="38"/>
        <v>91709483.577500001</v>
      </c>
      <c r="DN22" s="15">
        <f t="shared" si="43"/>
        <v>87802639.159999996</v>
      </c>
      <c r="DO22" s="15">
        <f t="shared" si="39"/>
        <v>-3906844.4175000042</v>
      </c>
      <c r="DP22" s="15">
        <f t="shared" si="44"/>
        <v>-4.2600222627995574</v>
      </c>
      <c r="DQ22" s="15" t="str">
        <f t="shared" si="40"/>
        <v>Not OK</v>
      </c>
    </row>
    <row r="23" spans="1:197" s="25" customFormat="1" ht="15" customHeight="1">
      <c r="A23" s="38" t="s">
        <v>2822</v>
      </c>
      <c r="B23" s="38" t="s">
        <v>2846</v>
      </c>
      <c r="C23" s="108">
        <v>75947154.939999998</v>
      </c>
      <c r="D23" s="108">
        <v>92000000</v>
      </c>
      <c r="E23" s="108">
        <v>7666666.666666666</v>
      </c>
      <c r="F23" s="108">
        <v>7065085.5099999998</v>
      </c>
      <c r="G23" s="108">
        <v>-601581.15666666662</v>
      </c>
      <c r="H23" s="105">
        <v>-7.8467107391304349</v>
      </c>
      <c r="I23" s="104" t="s">
        <v>2891</v>
      </c>
      <c r="J23" s="108">
        <v>18739397.73</v>
      </c>
      <c r="K23" s="108">
        <v>25000000</v>
      </c>
      <c r="L23" s="108">
        <v>2083333.3333333333</v>
      </c>
      <c r="M23" s="108">
        <v>2189555.96</v>
      </c>
      <c r="N23" s="108">
        <v>106222.62666666668</v>
      </c>
      <c r="O23" s="105">
        <v>5.0986860800000002</v>
      </c>
      <c r="P23" s="104" t="s">
        <v>2890</v>
      </c>
      <c r="Q23" s="108">
        <v>4296799.57</v>
      </c>
      <c r="R23" s="108">
        <v>6566930</v>
      </c>
      <c r="S23" s="108">
        <v>547244.16666666674</v>
      </c>
      <c r="T23" s="108">
        <v>547366</v>
      </c>
      <c r="U23" s="108">
        <v>121.83333333333334</v>
      </c>
      <c r="V23" s="105">
        <v>2.2263066607988817E-2</v>
      </c>
      <c r="W23" s="104" t="s">
        <v>2890</v>
      </c>
      <c r="X23" s="108">
        <v>3913337.35</v>
      </c>
      <c r="Y23" s="108">
        <v>4556000</v>
      </c>
      <c r="Z23" s="108">
        <v>379666.66666666669</v>
      </c>
      <c r="AA23" s="108">
        <v>274180</v>
      </c>
      <c r="AB23" s="108">
        <v>-105486.66666666669</v>
      </c>
      <c r="AC23" s="105">
        <v>-27.784021071115014</v>
      </c>
      <c r="AD23" s="104" t="s">
        <v>2891</v>
      </c>
      <c r="AE23" s="108">
        <v>3591845.7</v>
      </c>
      <c r="AF23" s="108">
        <v>5417172</v>
      </c>
      <c r="AG23" s="108">
        <v>451431</v>
      </c>
      <c r="AH23" s="108">
        <v>442942.54</v>
      </c>
      <c r="AI23" s="108">
        <v>-8488.4599999999991</v>
      </c>
      <c r="AJ23" s="105">
        <v>-1.8803449475113583</v>
      </c>
      <c r="AK23" s="104" t="s">
        <v>2891</v>
      </c>
      <c r="AL23" s="108">
        <v>1313992.96</v>
      </c>
      <c r="AM23" s="108">
        <v>3166980</v>
      </c>
      <c r="AN23" s="108">
        <v>263915</v>
      </c>
      <c r="AO23" s="108">
        <v>239536</v>
      </c>
      <c r="AP23" s="108">
        <v>-24379</v>
      </c>
      <c r="AQ23" s="105">
        <v>-9.2374438739745752</v>
      </c>
      <c r="AR23" s="104" t="s">
        <v>2891</v>
      </c>
      <c r="AS23" s="108">
        <v>7317477.1100000003</v>
      </c>
      <c r="AT23" s="108">
        <v>9000000</v>
      </c>
      <c r="AU23" s="108">
        <v>750000</v>
      </c>
      <c r="AV23" s="108">
        <v>806691.91999999993</v>
      </c>
      <c r="AW23" s="108">
        <v>56691.92</v>
      </c>
      <c r="AX23" s="105">
        <v>7.5589226666666667</v>
      </c>
      <c r="AY23" s="104" t="s">
        <v>2890</v>
      </c>
      <c r="AZ23" s="108">
        <v>4818870.5999999996</v>
      </c>
      <c r="BA23" s="108">
        <v>6625973</v>
      </c>
      <c r="BB23" s="108">
        <v>552164.41666666674</v>
      </c>
      <c r="BC23" s="108">
        <v>443530</v>
      </c>
      <c r="BD23" s="108">
        <v>-108634.41666666667</v>
      </c>
      <c r="BE23" s="105">
        <v>-19.674287836669421</v>
      </c>
      <c r="BF23" s="104" t="s">
        <v>2891</v>
      </c>
      <c r="BG23" s="108">
        <v>3341139.81</v>
      </c>
      <c r="BH23" s="108">
        <v>4948344</v>
      </c>
      <c r="BI23" s="108">
        <v>412362</v>
      </c>
      <c r="BJ23" s="108">
        <v>374325</v>
      </c>
      <c r="BK23" s="108">
        <v>-38037</v>
      </c>
      <c r="BL23" s="105">
        <v>-9.2241768155164632</v>
      </c>
      <c r="BM23" s="104" t="s">
        <v>2891</v>
      </c>
      <c r="BN23" s="108">
        <v>4994006.3899999997</v>
      </c>
      <c r="BO23" s="108">
        <v>7400000</v>
      </c>
      <c r="BP23" s="108">
        <v>616666.66666666674</v>
      </c>
      <c r="BQ23" s="108">
        <v>545082</v>
      </c>
      <c r="BR23" s="108">
        <v>-71584.666666666672</v>
      </c>
      <c r="BS23" s="105">
        <v>-11.608324324324323</v>
      </c>
      <c r="BT23" s="104" t="s">
        <v>2891</v>
      </c>
      <c r="BU23" s="108">
        <v>4124717.13</v>
      </c>
      <c r="BV23" s="108">
        <v>5040000</v>
      </c>
      <c r="BW23" s="108">
        <v>420000</v>
      </c>
      <c r="BX23" s="108">
        <v>430830</v>
      </c>
      <c r="BY23" s="108">
        <v>10830</v>
      </c>
      <c r="BZ23" s="105">
        <v>2.5785714285714283</v>
      </c>
      <c r="CA23" s="104" t="s">
        <v>2890</v>
      </c>
      <c r="CB23" s="108">
        <v>8548665.7899999991</v>
      </c>
      <c r="CC23" s="108">
        <v>11225235.17</v>
      </c>
      <c r="CD23" s="108">
        <v>935436.26416666666</v>
      </c>
      <c r="CE23" s="108">
        <v>894952.9</v>
      </c>
      <c r="CF23" s="108">
        <v>-40483.364166666666</v>
      </c>
      <c r="CG23" s="105">
        <v>-4.3277522710466299</v>
      </c>
      <c r="CH23" s="104" t="s">
        <v>2891</v>
      </c>
      <c r="CI23" s="108">
        <v>1159237.07</v>
      </c>
      <c r="CJ23" s="108">
        <v>2960500</v>
      </c>
      <c r="CK23" s="108">
        <v>246708.33333333334</v>
      </c>
      <c r="CL23" s="108">
        <v>237613</v>
      </c>
      <c r="CM23" s="108">
        <v>-9095.3333333333339</v>
      </c>
      <c r="CN23" s="105">
        <v>-3.6866745482182064</v>
      </c>
      <c r="CO23" s="104" t="s">
        <v>2891</v>
      </c>
      <c r="CP23" s="108">
        <v>5983538.4699999997</v>
      </c>
      <c r="CQ23" s="108">
        <v>9589160</v>
      </c>
      <c r="CR23" s="108">
        <v>799096.66666666663</v>
      </c>
      <c r="CS23" s="108">
        <v>819447</v>
      </c>
      <c r="CT23" s="108">
        <v>20350.333333333336</v>
      </c>
      <c r="CU23" s="105">
        <v>2.546667278468604</v>
      </c>
      <c r="CV23" s="104" t="s">
        <v>2890</v>
      </c>
      <c r="CW23" s="108">
        <v>1851039.66</v>
      </c>
      <c r="CX23" s="108">
        <v>4690000</v>
      </c>
      <c r="CY23" s="108">
        <v>390833.33333333337</v>
      </c>
      <c r="CZ23" s="108">
        <v>386197</v>
      </c>
      <c r="DA23" s="108">
        <v>-4636.3333333333339</v>
      </c>
      <c r="DB23" s="105">
        <v>-1.1862686567164178</v>
      </c>
      <c r="DC23" s="104" t="s">
        <v>2891</v>
      </c>
      <c r="DD23" s="108">
        <v>1903838.89</v>
      </c>
      <c r="DE23" s="108">
        <v>5150000</v>
      </c>
      <c r="DF23" s="108">
        <v>429166.66666666669</v>
      </c>
      <c r="DG23" s="108">
        <v>386671.68</v>
      </c>
      <c r="DH23" s="108">
        <v>-42494.986666666671</v>
      </c>
      <c r="DI23" s="105">
        <v>-9.9017444660194176</v>
      </c>
      <c r="DJ23" s="104" t="s">
        <v>2891</v>
      </c>
      <c r="DK23" s="15">
        <f t="shared" si="41"/>
        <v>222622598.93999994</v>
      </c>
      <c r="DL23" s="15">
        <f t="shared" si="42"/>
        <v>345336294.17000002</v>
      </c>
      <c r="DM23" s="15">
        <f t="shared" si="38"/>
        <v>16944691.180833332</v>
      </c>
      <c r="DN23" s="15">
        <f t="shared" si="43"/>
        <v>16084006.509999998</v>
      </c>
      <c r="DO23" s="15">
        <f t="shared" si="39"/>
        <v>-860684.67083333433</v>
      </c>
      <c r="DP23" s="15">
        <f t="shared" si="44"/>
        <v>-5.0793765530934047</v>
      </c>
      <c r="DQ23" s="15" t="str">
        <f t="shared" si="40"/>
        <v>Not OK</v>
      </c>
    </row>
    <row r="24" spans="1:197" s="25" customFormat="1" ht="15" customHeight="1">
      <c r="A24" s="38" t="s">
        <v>2823</v>
      </c>
      <c r="B24" s="38" t="s">
        <v>2824</v>
      </c>
      <c r="C24" s="108">
        <v>170268140.30000001</v>
      </c>
      <c r="D24" s="108">
        <v>200766000</v>
      </c>
      <c r="E24" s="108">
        <v>16730500</v>
      </c>
      <c r="F24" s="108">
        <v>19458152.719999999</v>
      </c>
      <c r="G24" s="108">
        <v>2727652.72</v>
      </c>
      <c r="H24" s="105">
        <v>16.303474014524372</v>
      </c>
      <c r="I24" s="104" t="s">
        <v>2890</v>
      </c>
      <c r="J24" s="108">
        <v>36383296.409999996</v>
      </c>
      <c r="K24" s="108">
        <v>62000000</v>
      </c>
      <c r="L24" s="108">
        <v>5166666.666666667</v>
      </c>
      <c r="M24" s="108">
        <v>6063867.5</v>
      </c>
      <c r="N24" s="108">
        <v>897200.83333333337</v>
      </c>
      <c r="O24" s="105">
        <v>17.365177419354836</v>
      </c>
      <c r="P24" s="104" t="s">
        <v>2890</v>
      </c>
      <c r="Q24" s="108">
        <v>7514031.9000000004</v>
      </c>
      <c r="R24" s="108">
        <v>13734905</v>
      </c>
      <c r="S24" s="108">
        <v>1144575.4166666665</v>
      </c>
      <c r="T24" s="108">
        <v>1098685</v>
      </c>
      <c r="U24" s="108">
        <v>-45890.416666666664</v>
      </c>
      <c r="V24" s="105">
        <v>-4.0093833921676199</v>
      </c>
      <c r="W24" s="104" t="s">
        <v>2891</v>
      </c>
      <c r="X24" s="108">
        <v>5412611.6500000004</v>
      </c>
      <c r="Y24" s="108">
        <v>8881000</v>
      </c>
      <c r="Z24" s="108">
        <v>740083.33333333337</v>
      </c>
      <c r="AA24" s="108">
        <v>663900</v>
      </c>
      <c r="AB24" s="108">
        <v>-76183.333333333343</v>
      </c>
      <c r="AC24" s="105">
        <v>-10.293885823668507</v>
      </c>
      <c r="AD24" s="104" t="s">
        <v>2891</v>
      </c>
      <c r="AE24" s="108">
        <v>6763671.4299999997</v>
      </c>
      <c r="AF24" s="108">
        <v>12230800.5</v>
      </c>
      <c r="AG24" s="108">
        <v>1019233.375</v>
      </c>
      <c r="AH24" s="108">
        <v>1189803.75</v>
      </c>
      <c r="AI24" s="108">
        <v>170570.375</v>
      </c>
      <c r="AJ24" s="105">
        <v>16.735163818590614</v>
      </c>
      <c r="AK24" s="104" t="s">
        <v>2890</v>
      </c>
      <c r="AL24" s="108">
        <v>2967074.91</v>
      </c>
      <c r="AM24" s="108">
        <v>7764000</v>
      </c>
      <c r="AN24" s="108">
        <v>647000</v>
      </c>
      <c r="AO24" s="108">
        <v>529675</v>
      </c>
      <c r="AP24" s="108">
        <v>-117325</v>
      </c>
      <c r="AQ24" s="105">
        <v>-18.133693972179287</v>
      </c>
      <c r="AR24" s="104" t="s">
        <v>2891</v>
      </c>
      <c r="AS24" s="108">
        <v>19580296.800000001</v>
      </c>
      <c r="AT24" s="108">
        <v>32008280</v>
      </c>
      <c r="AU24" s="108">
        <v>2667356.6666666665</v>
      </c>
      <c r="AV24" s="108">
        <v>2415884.02</v>
      </c>
      <c r="AW24" s="108">
        <v>-251472.64666666667</v>
      </c>
      <c r="AX24" s="105">
        <v>-9.4277848106802367</v>
      </c>
      <c r="AY24" s="104" t="s">
        <v>2891</v>
      </c>
      <c r="AZ24" s="108">
        <v>8733506.2699999996</v>
      </c>
      <c r="BA24" s="108">
        <v>12745040</v>
      </c>
      <c r="BB24" s="108">
        <v>1062086.6666666665</v>
      </c>
      <c r="BC24" s="108">
        <v>292000</v>
      </c>
      <c r="BD24" s="108">
        <v>-770086.66666666663</v>
      </c>
      <c r="BE24" s="105">
        <v>-72.506951723964775</v>
      </c>
      <c r="BF24" s="104" t="s">
        <v>2891</v>
      </c>
      <c r="BG24" s="108">
        <v>6762241.7599999998</v>
      </c>
      <c r="BH24" s="108">
        <v>11970860</v>
      </c>
      <c r="BI24" s="108">
        <v>997571.66666666674</v>
      </c>
      <c r="BJ24" s="108">
        <v>891490</v>
      </c>
      <c r="BK24" s="108">
        <v>-106081.66666666667</v>
      </c>
      <c r="BL24" s="105">
        <v>-10.633989537927935</v>
      </c>
      <c r="BM24" s="104" t="s">
        <v>2891</v>
      </c>
      <c r="BN24" s="108">
        <v>8371648.2599999998</v>
      </c>
      <c r="BO24" s="108">
        <v>12500000</v>
      </c>
      <c r="BP24" s="108">
        <v>1041666.6666666666</v>
      </c>
      <c r="BQ24" s="108">
        <v>852410</v>
      </c>
      <c r="BR24" s="108">
        <v>-189256.66666666669</v>
      </c>
      <c r="BS24" s="105">
        <v>-18.16864</v>
      </c>
      <c r="BT24" s="104" t="s">
        <v>2891</v>
      </c>
      <c r="BU24" s="108">
        <v>6703332.8200000003</v>
      </c>
      <c r="BV24" s="108">
        <v>10342300</v>
      </c>
      <c r="BW24" s="108">
        <v>861858.33333333337</v>
      </c>
      <c r="BX24" s="108">
        <v>814602.5</v>
      </c>
      <c r="BY24" s="108">
        <v>-47255.833333333328</v>
      </c>
      <c r="BZ24" s="105">
        <v>-5.4830163503282643</v>
      </c>
      <c r="CA24" s="104" t="s">
        <v>2891</v>
      </c>
      <c r="CB24" s="108">
        <v>10975495.26</v>
      </c>
      <c r="CC24" s="108">
        <v>21014758.010000002</v>
      </c>
      <c r="CD24" s="108">
        <v>1751229.8341666665</v>
      </c>
      <c r="CE24" s="108">
        <v>1500973.75</v>
      </c>
      <c r="CF24" s="108">
        <v>-250256.0841666667</v>
      </c>
      <c r="CG24" s="105">
        <v>-14.29030497791585</v>
      </c>
      <c r="CH24" s="104" t="s">
        <v>2891</v>
      </c>
      <c r="CI24" s="108">
        <v>2455563.36</v>
      </c>
      <c r="CJ24" s="108">
        <v>6640000</v>
      </c>
      <c r="CK24" s="108">
        <v>553333.33333333337</v>
      </c>
      <c r="CL24" s="108">
        <v>475592.5</v>
      </c>
      <c r="CM24" s="108">
        <v>-77740.833333333343</v>
      </c>
      <c r="CN24" s="105">
        <v>-14.049548192771084</v>
      </c>
      <c r="CO24" s="104" t="s">
        <v>2891</v>
      </c>
      <c r="CP24" s="108">
        <v>7796726.4400000004</v>
      </c>
      <c r="CQ24" s="108">
        <v>14832000</v>
      </c>
      <c r="CR24" s="108">
        <v>1236000</v>
      </c>
      <c r="CS24" s="108">
        <v>1529346</v>
      </c>
      <c r="CT24" s="108">
        <v>293346</v>
      </c>
      <c r="CU24" s="105">
        <v>23.733495145631068</v>
      </c>
      <c r="CV24" s="104" t="s">
        <v>2890</v>
      </c>
      <c r="CW24" s="108">
        <v>3982042.92</v>
      </c>
      <c r="CX24" s="108">
        <v>9610000</v>
      </c>
      <c r="CY24" s="108">
        <v>800833.33333333326</v>
      </c>
      <c r="CZ24" s="108">
        <v>701530</v>
      </c>
      <c r="DA24" s="108">
        <v>-99303.333333333343</v>
      </c>
      <c r="DB24" s="105">
        <v>-12.4</v>
      </c>
      <c r="DC24" s="104" t="s">
        <v>2891</v>
      </c>
      <c r="DD24" s="108">
        <v>3014957.77</v>
      </c>
      <c r="DE24" s="108">
        <v>8200000</v>
      </c>
      <c r="DF24" s="108">
        <v>683333.33333333337</v>
      </c>
      <c r="DG24" s="108">
        <v>658613.75</v>
      </c>
      <c r="DH24" s="108">
        <v>-24719.583333333336</v>
      </c>
      <c r="DI24" s="105">
        <v>-3.6175000000000002</v>
      </c>
      <c r="DJ24" s="104" t="s">
        <v>2891</v>
      </c>
      <c r="DK24" s="15">
        <f t="shared" si="41"/>
        <v>290040739.58000004</v>
      </c>
      <c r="DL24" s="15">
        <f t="shared" si="42"/>
        <v>408239943.50999999</v>
      </c>
      <c r="DM24" s="15">
        <f t="shared" si="38"/>
        <v>37103328.625833347</v>
      </c>
      <c r="DN24" s="15">
        <f t="shared" si="43"/>
        <v>39136526.489999995</v>
      </c>
      <c r="DO24" s="15">
        <f t="shared" si="39"/>
        <v>2033197.8641666472</v>
      </c>
      <c r="DP24" s="15">
        <f t="shared" si="44"/>
        <v>5.4798260411359019</v>
      </c>
      <c r="DQ24" s="15" t="str">
        <f t="shared" si="40"/>
        <v>OK</v>
      </c>
    </row>
    <row r="25" spans="1:197" s="25" customFormat="1" ht="15" customHeight="1">
      <c r="A25" s="38" t="s">
        <v>2825</v>
      </c>
      <c r="B25" s="38" t="s">
        <v>2826</v>
      </c>
      <c r="C25" s="108">
        <v>22801908.52</v>
      </c>
      <c r="D25" s="108">
        <v>30009895</v>
      </c>
      <c r="E25" s="108">
        <v>2500824.5833333335</v>
      </c>
      <c r="F25" s="108">
        <v>2482441.9099999997</v>
      </c>
      <c r="G25" s="108">
        <v>-18382.673333333332</v>
      </c>
      <c r="H25" s="105">
        <v>-0.73506448456417461</v>
      </c>
      <c r="I25" s="104" t="s">
        <v>2891</v>
      </c>
      <c r="J25" s="108">
        <v>5682526.2300000004</v>
      </c>
      <c r="K25" s="108">
        <v>11000000</v>
      </c>
      <c r="L25" s="108">
        <v>916666.66666666663</v>
      </c>
      <c r="M25" s="108">
        <v>1213968.3999999999</v>
      </c>
      <c r="N25" s="108">
        <v>297301.73333333334</v>
      </c>
      <c r="O25" s="105">
        <v>32.432916363636366</v>
      </c>
      <c r="P25" s="104" t="s">
        <v>2890</v>
      </c>
      <c r="Q25" s="108">
        <v>1599329.32</v>
      </c>
      <c r="R25" s="108">
        <v>3059610</v>
      </c>
      <c r="S25" s="108">
        <v>254967.5</v>
      </c>
      <c r="T25" s="108">
        <v>311055.89999999997</v>
      </c>
      <c r="U25" s="108">
        <v>56088.4</v>
      </c>
      <c r="V25" s="105">
        <v>21.998254679517981</v>
      </c>
      <c r="W25" s="104" t="s">
        <v>2890</v>
      </c>
      <c r="X25" s="108">
        <v>1000265.33</v>
      </c>
      <c r="Y25" s="108">
        <v>1049800</v>
      </c>
      <c r="Z25" s="108">
        <v>87483.333333333343</v>
      </c>
      <c r="AA25" s="108">
        <v>112687.2</v>
      </c>
      <c r="AB25" s="108">
        <v>25203.866666666665</v>
      </c>
      <c r="AC25" s="105">
        <v>28.809906648885505</v>
      </c>
      <c r="AD25" s="104" t="s">
        <v>2890</v>
      </c>
      <c r="AE25" s="108">
        <v>1356642.36</v>
      </c>
      <c r="AF25" s="108">
        <v>2684313.54</v>
      </c>
      <c r="AG25" s="108">
        <v>223692.79500000001</v>
      </c>
      <c r="AH25" s="108">
        <v>165036.85</v>
      </c>
      <c r="AI25" s="108">
        <v>-58655.945</v>
      </c>
      <c r="AJ25" s="105">
        <v>-26.221651439421642</v>
      </c>
      <c r="AK25" s="104" t="s">
        <v>2891</v>
      </c>
      <c r="AL25" s="108">
        <v>579575.62</v>
      </c>
      <c r="AM25" s="108">
        <v>1546000</v>
      </c>
      <c r="AN25" s="108">
        <v>128833.33333333334</v>
      </c>
      <c r="AO25" s="108">
        <v>128399.29999999999</v>
      </c>
      <c r="AP25" s="108">
        <v>-434.03333333333336</v>
      </c>
      <c r="AQ25" s="105">
        <v>-0.33689521345407503</v>
      </c>
      <c r="AR25" s="104" t="s">
        <v>2891</v>
      </c>
      <c r="AS25" s="108">
        <v>2261826.7200000002</v>
      </c>
      <c r="AT25" s="108">
        <v>4000000</v>
      </c>
      <c r="AU25" s="108">
        <v>333333.33333333337</v>
      </c>
      <c r="AV25" s="108">
        <v>325663.3</v>
      </c>
      <c r="AW25" s="108">
        <v>-7670.0333333333338</v>
      </c>
      <c r="AX25" s="105">
        <v>-2.3010100000000002</v>
      </c>
      <c r="AY25" s="104" t="s">
        <v>2891</v>
      </c>
      <c r="AZ25" s="108">
        <v>1272671.6000000001</v>
      </c>
      <c r="BA25" s="108">
        <v>1812676.5</v>
      </c>
      <c r="BB25" s="108">
        <v>151056.375</v>
      </c>
      <c r="BC25" s="108">
        <v>144717.6</v>
      </c>
      <c r="BD25" s="108">
        <v>-6338.7749999999996</v>
      </c>
      <c r="BE25" s="105">
        <v>-4.1962975743327613</v>
      </c>
      <c r="BF25" s="104" t="s">
        <v>2891</v>
      </c>
      <c r="BG25" s="108">
        <v>962082.96</v>
      </c>
      <c r="BH25" s="108">
        <v>1911763.8</v>
      </c>
      <c r="BI25" s="108">
        <v>159313.65</v>
      </c>
      <c r="BJ25" s="108">
        <v>125707.8</v>
      </c>
      <c r="BK25" s="108">
        <v>-33605.85</v>
      </c>
      <c r="BL25" s="105">
        <v>-21.09414353384032</v>
      </c>
      <c r="BM25" s="104" t="s">
        <v>2891</v>
      </c>
      <c r="BN25" s="108">
        <v>1307800.79</v>
      </c>
      <c r="BO25" s="108">
        <v>2200000</v>
      </c>
      <c r="BP25" s="108">
        <v>183333.33333333334</v>
      </c>
      <c r="BQ25" s="108">
        <v>164093.07999999999</v>
      </c>
      <c r="BR25" s="108">
        <v>-19240.253333333334</v>
      </c>
      <c r="BS25" s="105">
        <v>-10.494683636363638</v>
      </c>
      <c r="BT25" s="104" t="s">
        <v>2891</v>
      </c>
      <c r="BU25" s="108">
        <v>1489748.69</v>
      </c>
      <c r="BV25" s="108">
        <v>2718000</v>
      </c>
      <c r="BW25" s="108">
        <v>226500</v>
      </c>
      <c r="BX25" s="108">
        <v>204882.65</v>
      </c>
      <c r="BY25" s="108">
        <v>-21617.35</v>
      </c>
      <c r="BZ25" s="105">
        <v>-9.5440838852097123</v>
      </c>
      <c r="CA25" s="104" t="s">
        <v>2891</v>
      </c>
      <c r="CB25" s="108">
        <v>1594533.46</v>
      </c>
      <c r="CC25" s="108">
        <v>3332653.57</v>
      </c>
      <c r="CD25" s="108">
        <v>277721.13083333336</v>
      </c>
      <c r="CE25" s="108">
        <v>248574.90000000002</v>
      </c>
      <c r="CF25" s="108">
        <v>-29146.230833333335</v>
      </c>
      <c r="CG25" s="105">
        <v>-10.494783290661681</v>
      </c>
      <c r="CH25" s="104" t="s">
        <v>2891</v>
      </c>
      <c r="CI25" s="108">
        <v>450977.85</v>
      </c>
      <c r="CJ25" s="108">
        <v>1430000</v>
      </c>
      <c r="CK25" s="108">
        <v>119166.66666666667</v>
      </c>
      <c r="CL25" s="108">
        <v>135055.1</v>
      </c>
      <c r="CM25" s="108">
        <v>15888.433333333334</v>
      </c>
      <c r="CN25" s="105">
        <v>13.332951048951047</v>
      </c>
      <c r="CO25" s="104" t="s">
        <v>2890</v>
      </c>
      <c r="CP25" s="108">
        <v>1270424.74</v>
      </c>
      <c r="CQ25" s="108">
        <v>2462529.6800000002</v>
      </c>
      <c r="CR25" s="108">
        <v>205210.8066666667</v>
      </c>
      <c r="CS25" s="108">
        <v>246965.54</v>
      </c>
      <c r="CT25" s="108">
        <v>41754.733333333337</v>
      </c>
      <c r="CU25" s="105">
        <v>20.347239022922153</v>
      </c>
      <c r="CV25" s="104" t="s">
        <v>2890</v>
      </c>
      <c r="CW25" s="108">
        <v>376093.28</v>
      </c>
      <c r="CX25" s="108">
        <v>1135000</v>
      </c>
      <c r="CY25" s="108">
        <v>94583.333333333343</v>
      </c>
      <c r="CZ25" s="108">
        <v>9209</v>
      </c>
      <c r="DA25" s="108">
        <v>-85374.333333333343</v>
      </c>
      <c r="DB25" s="105">
        <v>-90.263612334801763</v>
      </c>
      <c r="DC25" s="104" t="s">
        <v>2891</v>
      </c>
      <c r="DD25" s="108">
        <v>496163.21</v>
      </c>
      <c r="DE25" s="108">
        <v>1400000</v>
      </c>
      <c r="DF25" s="108">
        <v>116666.66666666667</v>
      </c>
      <c r="DG25" s="108">
        <v>83620.900000000009</v>
      </c>
      <c r="DH25" s="108">
        <v>-33045.76666666667</v>
      </c>
      <c r="DI25" s="105">
        <v>-28.324942857142855</v>
      </c>
      <c r="DJ25" s="104" t="s">
        <v>2891</v>
      </c>
      <c r="DK25" s="15">
        <f t="shared" si="41"/>
        <v>75203340.859999955</v>
      </c>
      <c r="DL25" s="15">
        <f t="shared" si="42"/>
        <v>122752242.09</v>
      </c>
      <c r="DM25" s="15">
        <f t="shared" si="38"/>
        <v>5979353.5075000003</v>
      </c>
      <c r="DN25" s="15">
        <f t="shared" si="43"/>
        <v>6102079.4299999997</v>
      </c>
      <c r="DO25" s="15">
        <f t="shared" si="39"/>
        <v>122725.9224999994</v>
      </c>
      <c r="DP25" s="15">
        <f t="shared" si="44"/>
        <v>2.0524948449035882</v>
      </c>
      <c r="DQ25" s="15" t="str">
        <f t="shared" si="40"/>
        <v>OK</v>
      </c>
    </row>
    <row r="26" spans="1:197" s="25" customFormat="1" ht="15" customHeight="1">
      <c r="A26" s="38" t="s">
        <v>2827</v>
      </c>
      <c r="B26" s="38" t="s">
        <v>2828</v>
      </c>
      <c r="C26" s="108">
        <v>84868890.109999999</v>
      </c>
      <c r="D26" s="108">
        <v>108521299</v>
      </c>
      <c r="E26" s="108">
        <v>9043441.583333334</v>
      </c>
      <c r="F26" s="108">
        <v>3745519.34</v>
      </c>
      <c r="G26" s="108">
        <v>-5297922.2433333332</v>
      </c>
      <c r="H26" s="105">
        <v>-58.58303163142196</v>
      </c>
      <c r="I26" s="104" t="s">
        <v>2891</v>
      </c>
      <c r="J26" s="108">
        <v>16794466.739999998</v>
      </c>
      <c r="K26" s="108">
        <v>31000000</v>
      </c>
      <c r="L26" s="108">
        <v>2583333.3333333335</v>
      </c>
      <c r="M26" s="108">
        <v>2090781.51</v>
      </c>
      <c r="N26" s="108">
        <v>-492551.82333333336</v>
      </c>
      <c r="O26" s="105">
        <v>-19.066522193548387</v>
      </c>
      <c r="P26" s="104" t="s">
        <v>2891</v>
      </c>
      <c r="Q26" s="108">
        <v>1599767.19</v>
      </c>
      <c r="R26" s="108">
        <v>2959800</v>
      </c>
      <c r="S26" s="108">
        <v>246650</v>
      </c>
      <c r="T26" s="108">
        <v>212745.81</v>
      </c>
      <c r="U26" s="108">
        <v>-33904.19</v>
      </c>
      <c r="V26" s="105">
        <v>-13.745870666936955</v>
      </c>
      <c r="W26" s="104" t="s">
        <v>2891</v>
      </c>
      <c r="X26" s="108">
        <v>1085632.22</v>
      </c>
      <c r="Y26" s="108">
        <v>2868300.76</v>
      </c>
      <c r="Z26" s="108">
        <v>239025.06333333335</v>
      </c>
      <c r="AA26" s="108">
        <v>204171.96</v>
      </c>
      <c r="AB26" s="108">
        <v>-34853.103333333333</v>
      </c>
      <c r="AC26" s="105">
        <v>-14.58135931324022</v>
      </c>
      <c r="AD26" s="104" t="s">
        <v>2891</v>
      </c>
      <c r="AE26" s="108">
        <v>3170241.45</v>
      </c>
      <c r="AF26" s="108">
        <v>6517834.0099999998</v>
      </c>
      <c r="AG26" s="108">
        <v>543152.83416666673</v>
      </c>
      <c r="AH26" s="108">
        <v>1061540.93</v>
      </c>
      <c r="AI26" s="108">
        <v>518388.09583333344</v>
      </c>
      <c r="AJ26" s="105">
        <v>95.440558020593102</v>
      </c>
      <c r="AK26" s="104" t="s">
        <v>2890</v>
      </c>
      <c r="AL26" s="108">
        <v>759091.5</v>
      </c>
      <c r="AM26" s="108">
        <v>5046300</v>
      </c>
      <c r="AN26" s="108">
        <v>420525</v>
      </c>
      <c r="AO26" s="108">
        <v>103735.8</v>
      </c>
      <c r="AP26" s="108">
        <v>-316789.2</v>
      </c>
      <c r="AQ26" s="105">
        <v>-75.331835205992505</v>
      </c>
      <c r="AR26" s="104" t="s">
        <v>2891</v>
      </c>
      <c r="AS26" s="108">
        <v>6486368.0999999996</v>
      </c>
      <c r="AT26" s="108">
        <v>12000000</v>
      </c>
      <c r="AU26" s="108">
        <v>1000000</v>
      </c>
      <c r="AV26" s="108">
        <v>375697.3</v>
      </c>
      <c r="AW26" s="108">
        <v>-624302.69999999995</v>
      </c>
      <c r="AX26" s="105">
        <v>-62.43027</v>
      </c>
      <c r="AY26" s="104" t="s">
        <v>2891</v>
      </c>
      <c r="AZ26" s="108">
        <v>2245082.41</v>
      </c>
      <c r="BA26" s="108">
        <v>4245721</v>
      </c>
      <c r="BB26" s="108">
        <v>353810.08333333337</v>
      </c>
      <c r="BC26" s="108">
        <v>121524.45999999999</v>
      </c>
      <c r="BD26" s="108">
        <v>-232285.62333333338</v>
      </c>
      <c r="BE26" s="105">
        <v>-65.652629553378574</v>
      </c>
      <c r="BF26" s="104" t="s">
        <v>2891</v>
      </c>
      <c r="BG26" s="108">
        <v>3030132.56</v>
      </c>
      <c r="BH26" s="108">
        <v>5786557</v>
      </c>
      <c r="BI26" s="108">
        <v>482213.08333333331</v>
      </c>
      <c r="BJ26" s="108">
        <v>360595.9</v>
      </c>
      <c r="BK26" s="108">
        <v>-121617.18333333335</v>
      </c>
      <c r="BL26" s="105">
        <v>-25.220631197446078</v>
      </c>
      <c r="BM26" s="104" t="s">
        <v>2891</v>
      </c>
      <c r="BN26" s="108">
        <v>1774923.42</v>
      </c>
      <c r="BO26" s="108">
        <v>3000000</v>
      </c>
      <c r="BP26" s="108">
        <v>250000</v>
      </c>
      <c r="BQ26" s="108">
        <v>206497.95</v>
      </c>
      <c r="BR26" s="108">
        <v>-43502.05</v>
      </c>
      <c r="BS26" s="105">
        <v>-17.40082</v>
      </c>
      <c r="BT26" s="104" t="s">
        <v>2891</v>
      </c>
      <c r="BU26" s="108">
        <v>3357805.63</v>
      </c>
      <c r="BV26" s="108">
        <v>5063280</v>
      </c>
      <c r="BW26" s="108">
        <v>421940</v>
      </c>
      <c r="BX26" s="108">
        <v>224234.5</v>
      </c>
      <c r="BY26" s="108">
        <v>-197705.5</v>
      </c>
      <c r="BZ26" s="105">
        <v>-46.856306583874485</v>
      </c>
      <c r="CA26" s="104" t="s">
        <v>2891</v>
      </c>
      <c r="CB26" s="108">
        <v>3223334.96</v>
      </c>
      <c r="CC26" s="108">
        <v>6050725.4000000004</v>
      </c>
      <c r="CD26" s="108">
        <v>504227.11666666676</v>
      </c>
      <c r="CE26" s="108">
        <v>780989.58</v>
      </c>
      <c r="CF26" s="108">
        <v>276762.46333333338</v>
      </c>
      <c r="CG26" s="105">
        <v>54.888452878724259</v>
      </c>
      <c r="CH26" s="104" t="s">
        <v>2890</v>
      </c>
      <c r="CI26" s="108">
        <v>881047.02</v>
      </c>
      <c r="CJ26" s="108">
        <v>3100000</v>
      </c>
      <c r="CK26" s="108">
        <v>258333.33333333337</v>
      </c>
      <c r="CL26" s="108">
        <v>116604.94</v>
      </c>
      <c r="CM26" s="108">
        <v>-141728.39333333337</v>
      </c>
      <c r="CN26" s="105">
        <v>-54.862603870967739</v>
      </c>
      <c r="CO26" s="104" t="s">
        <v>2891</v>
      </c>
      <c r="CP26" s="108">
        <v>2538316.0099999998</v>
      </c>
      <c r="CQ26" s="108">
        <v>3081367.67</v>
      </c>
      <c r="CR26" s="108">
        <v>256780.63916666669</v>
      </c>
      <c r="CS26" s="108">
        <v>321478.39</v>
      </c>
      <c r="CT26" s="108">
        <v>64697.750833333339</v>
      </c>
      <c r="CU26" s="105">
        <v>25.195727778892415</v>
      </c>
      <c r="CV26" s="104" t="s">
        <v>2890</v>
      </c>
      <c r="CW26" s="108">
        <v>1238032.47</v>
      </c>
      <c r="CX26" s="108">
        <v>2560300</v>
      </c>
      <c r="CY26" s="108">
        <v>213358.33333333334</v>
      </c>
      <c r="CZ26" s="108">
        <v>279459.34999999998</v>
      </c>
      <c r="DA26" s="108">
        <v>66101.016666666677</v>
      </c>
      <c r="DB26" s="105">
        <v>30.98122095066984</v>
      </c>
      <c r="DC26" s="104" t="s">
        <v>2890</v>
      </c>
      <c r="DD26" s="108">
        <v>1128663.3700000001</v>
      </c>
      <c r="DE26" s="108">
        <v>2800000</v>
      </c>
      <c r="DF26" s="108">
        <v>233333.33333333334</v>
      </c>
      <c r="DG26" s="108">
        <v>181023.98</v>
      </c>
      <c r="DH26" s="108">
        <v>-52309.35333333334</v>
      </c>
      <c r="DI26" s="105">
        <v>-22.418294285714286</v>
      </c>
      <c r="DJ26" s="104" t="s">
        <v>2891</v>
      </c>
      <c r="DK26" s="15">
        <f t="shared" si="41"/>
        <v>123069854.64999999</v>
      </c>
      <c r="DL26" s="15">
        <f t="shared" si="42"/>
        <v>184601484.84</v>
      </c>
      <c r="DM26" s="15">
        <f t="shared" si="38"/>
        <v>17050123.736666668</v>
      </c>
      <c r="DN26" s="15">
        <f t="shared" si="43"/>
        <v>10386601.699999999</v>
      </c>
      <c r="DO26" s="15">
        <f t="shared" si="39"/>
        <v>-6663522.036666669</v>
      </c>
      <c r="DP26" s="15">
        <f t="shared" si="44"/>
        <v>-39.081957055458879</v>
      </c>
      <c r="DQ26" s="15" t="str">
        <f t="shared" si="40"/>
        <v>Not OK</v>
      </c>
    </row>
    <row r="27" spans="1:197" s="25" customFormat="1" ht="15" customHeight="1">
      <c r="A27" s="38" t="s">
        <v>2829</v>
      </c>
      <c r="B27" s="38" t="s">
        <v>2830</v>
      </c>
      <c r="C27" s="108">
        <v>24160034.710000001</v>
      </c>
      <c r="D27" s="108">
        <v>30375000</v>
      </c>
      <c r="E27" s="108">
        <v>2531250</v>
      </c>
      <c r="F27" s="108">
        <v>2918168.0300000003</v>
      </c>
      <c r="G27" s="108">
        <v>386918.03</v>
      </c>
      <c r="H27" s="105">
        <v>15.285650567901234</v>
      </c>
      <c r="I27" s="104" t="s">
        <v>2890</v>
      </c>
      <c r="J27" s="108">
        <v>9838513.3900000006</v>
      </c>
      <c r="K27" s="108">
        <v>18000000</v>
      </c>
      <c r="L27" s="108">
        <v>1500000</v>
      </c>
      <c r="M27" s="108">
        <v>1691158.53</v>
      </c>
      <c r="N27" s="108">
        <v>191158.53</v>
      </c>
      <c r="O27" s="105">
        <v>12.743902</v>
      </c>
      <c r="P27" s="104" t="s">
        <v>2890</v>
      </c>
      <c r="Q27" s="108">
        <v>1517625.24</v>
      </c>
      <c r="R27" s="108">
        <v>2875722</v>
      </c>
      <c r="S27" s="108">
        <v>239643.5</v>
      </c>
      <c r="T27" s="108">
        <v>218550.76</v>
      </c>
      <c r="U27" s="108">
        <v>-21092.74</v>
      </c>
      <c r="V27" s="105">
        <v>-8.8017158821332515</v>
      </c>
      <c r="W27" s="104" t="s">
        <v>2891</v>
      </c>
      <c r="X27" s="108">
        <v>1313351.6799999999</v>
      </c>
      <c r="Y27" s="108">
        <v>2200000</v>
      </c>
      <c r="Z27" s="108">
        <v>183333.33333333334</v>
      </c>
      <c r="AA27" s="108">
        <v>240555.26</v>
      </c>
      <c r="AB27" s="108">
        <v>57221.926666666674</v>
      </c>
      <c r="AC27" s="105">
        <v>31.211960000000001</v>
      </c>
      <c r="AD27" s="104" t="s">
        <v>2890</v>
      </c>
      <c r="AE27" s="108">
        <v>1019260.68</v>
      </c>
      <c r="AF27" s="108">
        <v>1765300</v>
      </c>
      <c r="AG27" s="108">
        <v>147108.33333333334</v>
      </c>
      <c r="AH27" s="108">
        <v>173289.03</v>
      </c>
      <c r="AI27" s="108">
        <v>26180.696666666667</v>
      </c>
      <c r="AJ27" s="105">
        <v>17.796882116354162</v>
      </c>
      <c r="AK27" s="104" t="s">
        <v>2890</v>
      </c>
      <c r="AL27" s="108">
        <v>611363.66</v>
      </c>
      <c r="AM27" s="108">
        <v>1493500</v>
      </c>
      <c r="AN27" s="108">
        <v>124458.33333333336</v>
      </c>
      <c r="AO27" s="108">
        <v>107575.51</v>
      </c>
      <c r="AP27" s="108">
        <v>-16882.823333333337</v>
      </c>
      <c r="AQ27" s="105">
        <v>-13.565040508871776</v>
      </c>
      <c r="AR27" s="104" t="s">
        <v>2891</v>
      </c>
      <c r="AS27" s="108">
        <v>3506524.07</v>
      </c>
      <c r="AT27" s="108">
        <v>7000000</v>
      </c>
      <c r="AU27" s="108">
        <v>583333.33333333337</v>
      </c>
      <c r="AV27" s="108">
        <v>523503.04000000004</v>
      </c>
      <c r="AW27" s="108">
        <v>-59830.293333333342</v>
      </c>
      <c r="AX27" s="105">
        <v>-10.256621714285714</v>
      </c>
      <c r="AY27" s="104" t="s">
        <v>2891</v>
      </c>
      <c r="AZ27" s="108">
        <v>1541086.76</v>
      </c>
      <c r="BA27" s="108">
        <v>2626953</v>
      </c>
      <c r="BB27" s="108">
        <v>218912.75</v>
      </c>
      <c r="BC27" s="108">
        <v>153854.42000000001</v>
      </c>
      <c r="BD27" s="108">
        <v>-65058.33</v>
      </c>
      <c r="BE27" s="105">
        <v>-29.718840040152983</v>
      </c>
      <c r="BF27" s="104" t="s">
        <v>2891</v>
      </c>
      <c r="BG27" s="108">
        <v>1413567.88</v>
      </c>
      <c r="BH27" s="108">
        <v>2433856</v>
      </c>
      <c r="BI27" s="108">
        <v>202821.33333333337</v>
      </c>
      <c r="BJ27" s="108">
        <v>156791.14000000001</v>
      </c>
      <c r="BK27" s="108">
        <v>-46030.193333333336</v>
      </c>
      <c r="BL27" s="105">
        <v>-22.694946619684981</v>
      </c>
      <c r="BM27" s="104" t="s">
        <v>2891</v>
      </c>
      <c r="BN27" s="108">
        <v>1661284.38</v>
      </c>
      <c r="BO27" s="108">
        <v>2500000</v>
      </c>
      <c r="BP27" s="108">
        <v>208333.33333333334</v>
      </c>
      <c r="BQ27" s="108">
        <v>184177.86000000002</v>
      </c>
      <c r="BR27" s="108">
        <v>-24155.473333333335</v>
      </c>
      <c r="BS27" s="105">
        <v>-11.5946272</v>
      </c>
      <c r="BT27" s="104" t="s">
        <v>2891</v>
      </c>
      <c r="BU27" s="108">
        <v>1244443.3</v>
      </c>
      <c r="BV27" s="108">
        <v>1961000</v>
      </c>
      <c r="BW27" s="108">
        <v>163416.66666666669</v>
      </c>
      <c r="BX27" s="108">
        <v>142304.13999999998</v>
      </c>
      <c r="BY27" s="108">
        <v>-21112.526666666668</v>
      </c>
      <c r="BZ27" s="105">
        <v>-12.919445181030087</v>
      </c>
      <c r="CA27" s="104" t="s">
        <v>2891</v>
      </c>
      <c r="CB27" s="108">
        <v>2174228.08</v>
      </c>
      <c r="CC27" s="108">
        <v>4250818.87</v>
      </c>
      <c r="CD27" s="108">
        <v>354234.90583333332</v>
      </c>
      <c r="CE27" s="108">
        <v>365086.36999999994</v>
      </c>
      <c r="CF27" s="108">
        <v>10851.464166666668</v>
      </c>
      <c r="CG27" s="105">
        <v>3.0633525911679222</v>
      </c>
      <c r="CH27" s="104" t="s">
        <v>2890</v>
      </c>
      <c r="CI27" s="108">
        <v>418118.2</v>
      </c>
      <c r="CJ27" s="108">
        <v>1390000</v>
      </c>
      <c r="CK27" s="108">
        <v>115833.33333333333</v>
      </c>
      <c r="CL27" s="108">
        <v>84441.17</v>
      </c>
      <c r="CM27" s="108">
        <v>-31392.163333333338</v>
      </c>
      <c r="CN27" s="105">
        <v>-27.10114820143885</v>
      </c>
      <c r="CO27" s="104" t="s">
        <v>2891</v>
      </c>
      <c r="CP27" s="108">
        <v>1456001.52</v>
      </c>
      <c r="CQ27" s="108">
        <v>2406000</v>
      </c>
      <c r="CR27" s="108">
        <v>200500</v>
      </c>
      <c r="CS27" s="108">
        <v>470766.19</v>
      </c>
      <c r="CT27" s="108">
        <v>270266.19</v>
      </c>
      <c r="CU27" s="105">
        <v>134.79610473815461</v>
      </c>
      <c r="CV27" s="104" t="s">
        <v>2890</v>
      </c>
      <c r="CW27" s="108">
        <v>748955.54</v>
      </c>
      <c r="CX27" s="108">
        <v>1847000</v>
      </c>
      <c r="CY27" s="108">
        <v>153916.66666666669</v>
      </c>
      <c r="CZ27" s="108">
        <v>142075.21</v>
      </c>
      <c r="DA27" s="108">
        <v>-11841.456666666667</v>
      </c>
      <c r="DB27" s="105">
        <v>-7.6934206821873312</v>
      </c>
      <c r="DC27" s="104" t="s">
        <v>2891</v>
      </c>
      <c r="DD27" s="108">
        <v>565136.48</v>
      </c>
      <c r="DE27" s="108">
        <v>1500000</v>
      </c>
      <c r="DF27" s="108">
        <v>125000</v>
      </c>
      <c r="DG27" s="108">
        <v>113086.57</v>
      </c>
      <c r="DH27" s="108">
        <v>-11913.43</v>
      </c>
      <c r="DI27" s="105">
        <v>-9.5307440000000003</v>
      </c>
      <c r="DJ27" s="104" t="s">
        <v>2891</v>
      </c>
      <c r="DK27" s="15">
        <f t="shared" si="41"/>
        <v>60145448.920000002</v>
      </c>
      <c r="DL27" s="15">
        <f t="shared" si="42"/>
        <v>97625149.870000005</v>
      </c>
      <c r="DM27" s="15">
        <f t="shared" si="38"/>
        <v>7052095.8224999988</v>
      </c>
      <c r="DN27" s="15">
        <f t="shared" si="43"/>
        <v>7685383.2300000004</v>
      </c>
      <c r="DO27" s="15">
        <f t="shared" si="39"/>
        <v>633287.4075000016</v>
      </c>
      <c r="DP27" s="15">
        <f t="shared" si="44"/>
        <v>8.9801304951000862</v>
      </c>
      <c r="DQ27" s="15" t="str">
        <f t="shared" si="40"/>
        <v>OK</v>
      </c>
    </row>
    <row r="28" spans="1:197" s="25" customFormat="1" ht="15" customHeight="1">
      <c r="A28" s="38" t="s">
        <v>2831</v>
      </c>
      <c r="B28" s="38" t="s">
        <v>2832</v>
      </c>
      <c r="C28" s="108">
        <v>35124045.200000003</v>
      </c>
      <c r="D28" s="108">
        <v>38117822</v>
      </c>
      <c r="E28" s="108">
        <v>3176485.166666667</v>
      </c>
      <c r="F28" s="108">
        <v>1011799.12</v>
      </c>
      <c r="G28" s="108">
        <v>-2164686.0466666669</v>
      </c>
      <c r="H28" s="105">
        <v>-68.147210929312806</v>
      </c>
      <c r="I28" s="104" t="s">
        <v>2891</v>
      </c>
      <c r="J28" s="108">
        <v>5811580.25</v>
      </c>
      <c r="K28" s="108">
        <v>10000000</v>
      </c>
      <c r="L28" s="108">
        <v>833333.33333333337</v>
      </c>
      <c r="M28" s="108">
        <v>706021.72</v>
      </c>
      <c r="N28" s="108">
        <v>-127311.61333333333</v>
      </c>
      <c r="O28" s="105">
        <v>-15.2773936</v>
      </c>
      <c r="P28" s="104" t="s">
        <v>2891</v>
      </c>
      <c r="Q28" s="108">
        <v>1182348.47</v>
      </c>
      <c r="R28" s="108">
        <v>2235615.21</v>
      </c>
      <c r="S28" s="108">
        <v>186301.26749999999</v>
      </c>
      <c r="T28" s="108">
        <v>203043.75000000003</v>
      </c>
      <c r="U28" s="108">
        <v>16742.482499999998</v>
      </c>
      <c r="V28" s="105">
        <v>8.9867786326252457</v>
      </c>
      <c r="W28" s="104" t="s">
        <v>2890</v>
      </c>
      <c r="X28" s="108">
        <v>1261672.18</v>
      </c>
      <c r="Y28" s="108">
        <v>2028200</v>
      </c>
      <c r="Z28" s="108">
        <v>169016.66666666669</v>
      </c>
      <c r="AA28" s="108">
        <v>140483.69</v>
      </c>
      <c r="AB28" s="108">
        <v>-28532.976666666669</v>
      </c>
      <c r="AC28" s="105">
        <v>-16.881753278769352</v>
      </c>
      <c r="AD28" s="104" t="s">
        <v>2891</v>
      </c>
      <c r="AE28" s="108">
        <v>1042355.08</v>
      </c>
      <c r="AF28" s="108">
        <v>2180816.2000000002</v>
      </c>
      <c r="AG28" s="108">
        <v>181734.68333333335</v>
      </c>
      <c r="AH28" s="108">
        <v>157311.16999999998</v>
      </c>
      <c r="AI28" s="108">
        <v>-24423.513333333336</v>
      </c>
      <c r="AJ28" s="105">
        <v>-13.439104129912462</v>
      </c>
      <c r="AK28" s="104" t="s">
        <v>2891</v>
      </c>
      <c r="AL28" s="108">
        <v>363725.24</v>
      </c>
      <c r="AM28" s="108">
        <v>1617472</v>
      </c>
      <c r="AN28" s="108">
        <v>134789.33333333334</v>
      </c>
      <c r="AO28" s="108">
        <v>90598.92</v>
      </c>
      <c r="AP28" s="108">
        <v>-44190.413333333338</v>
      </c>
      <c r="AQ28" s="105">
        <v>-32.784799984172828</v>
      </c>
      <c r="AR28" s="104" t="s">
        <v>2891</v>
      </c>
      <c r="AS28" s="108">
        <v>3659705.72</v>
      </c>
      <c r="AT28" s="108">
        <v>8982727.0399999991</v>
      </c>
      <c r="AU28" s="108">
        <v>748560.58666666679</v>
      </c>
      <c r="AV28" s="108">
        <v>446171.46</v>
      </c>
      <c r="AW28" s="108">
        <v>-302389.12666666671</v>
      </c>
      <c r="AX28" s="105">
        <v>-40.396079095374581</v>
      </c>
      <c r="AY28" s="104" t="s">
        <v>2891</v>
      </c>
      <c r="AZ28" s="108">
        <v>2152732.12</v>
      </c>
      <c r="BA28" s="108">
        <v>1272520</v>
      </c>
      <c r="BB28" s="108">
        <v>106043.33333333334</v>
      </c>
      <c r="BC28" s="108">
        <v>105996</v>
      </c>
      <c r="BD28" s="108">
        <v>-47.333333333333336</v>
      </c>
      <c r="BE28" s="105">
        <v>-4.4635840694055892E-2</v>
      </c>
      <c r="BF28" s="104" t="s">
        <v>2891</v>
      </c>
      <c r="BG28" s="108">
        <v>1313311.06</v>
      </c>
      <c r="BH28" s="108">
        <v>2550576.33</v>
      </c>
      <c r="BI28" s="108">
        <v>212548.0275</v>
      </c>
      <c r="BJ28" s="108">
        <v>126531.68</v>
      </c>
      <c r="BK28" s="108">
        <v>-86016.347500000003</v>
      </c>
      <c r="BL28" s="105">
        <v>-40.469134675926355</v>
      </c>
      <c r="BM28" s="104" t="s">
        <v>2891</v>
      </c>
      <c r="BN28" s="108">
        <v>1945768.41</v>
      </c>
      <c r="BO28" s="108">
        <v>3000000</v>
      </c>
      <c r="BP28" s="108">
        <v>250000</v>
      </c>
      <c r="BQ28" s="108">
        <v>169155.72999999998</v>
      </c>
      <c r="BR28" s="108">
        <v>-80844.27</v>
      </c>
      <c r="BS28" s="105">
        <v>-32.337707999999999</v>
      </c>
      <c r="BT28" s="104" t="s">
        <v>2891</v>
      </c>
      <c r="BU28" s="108">
        <v>2016600.43</v>
      </c>
      <c r="BV28" s="108">
        <v>3242000</v>
      </c>
      <c r="BW28" s="108">
        <v>270166.66666666669</v>
      </c>
      <c r="BX28" s="108">
        <v>191390.91999999998</v>
      </c>
      <c r="BY28" s="108">
        <v>-78775.746666666673</v>
      </c>
      <c r="BZ28" s="105">
        <v>-29.158203578038247</v>
      </c>
      <c r="CA28" s="104" t="s">
        <v>2891</v>
      </c>
      <c r="CB28" s="108">
        <v>2906071.72</v>
      </c>
      <c r="CC28" s="108">
        <v>5245345.12</v>
      </c>
      <c r="CD28" s="108">
        <v>437112.09333333338</v>
      </c>
      <c r="CE28" s="108">
        <v>1047251.3999999999</v>
      </c>
      <c r="CF28" s="108">
        <v>610139.30666666676</v>
      </c>
      <c r="CG28" s="105">
        <v>139.58417439651711</v>
      </c>
      <c r="CH28" s="104" t="s">
        <v>2890</v>
      </c>
      <c r="CI28" s="108">
        <v>334387.28000000003</v>
      </c>
      <c r="CJ28" s="108">
        <v>1671300</v>
      </c>
      <c r="CK28" s="108">
        <v>139275</v>
      </c>
      <c r="CL28" s="108">
        <v>32312.400000000001</v>
      </c>
      <c r="CM28" s="108">
        <v>-106962.6</v>
      </c>
      <c r="CN28" s="105">
        <v>-76.799569197630589</v>
      </c>
      <c r="CO28" s="104" t="s">
        <v>2891</v>
      </c>
      <c r="CP28" s="108">
        <v>1783285.74</v>
      </c>
      <c r="CQ28" s="108">
        <v>3254504</v>
      </c>
      <c r="CR28" s="108">
        <v>271208.66666666669</v>
      </c>
      <c r="CS28" s="108">
        <v>231606.37999999998</v>
      </c>
      <c r="CT28" s="108">
        <v>-39602.286666666667</v>
      </c>
      <c r="CU28" s="105">
        <v>-14.60214644074796</v>
      </c>
      <c r="CV28" s="104" t="s">
        <v>2891</v>
      </c>
      <c r="CW28" s="108">
        <v>962552.38</v>
      </c>
      <c r="CX28" s="108">
        <v>1840000</v>
      </c>
      <c r="CY28" s="108">
        <v>153333.33333333334</v>
      </c>
      <c r="CZ28" s="108">
        <v>154403.59</v>
      </c>
      <c r="DA28" s="108">
        <v>1070.2566666666667</v>
      </c>
      <c r="DB28" s="105">
        <v>0.69799347826086955</v>
      </c>
      <c r="DC28" s="104" t="s">
        <v>2890</v>
      </c>
      <c r="DD28" s="108">
        <v>544715.62</v>
      </c>
      <c r="DE28" s="108">
        <v>1400000</v>
      </c>
      <c r="DF28" s="108">
        <v>116666.66666666667</v>
      </c>
      <c r="DG28" s="108">
        <v>101878.23999999999</v>
      </c>
      <c r="DH28" s="108">
        <v>-14788.426666666668</v>
      </c>
      <c r="DI28" s="105">
        <v>-12.675794285714286</v>
      </c>
      <c r="DJ28" s="104" t="s">
        <v>2891</v>
      </c>
      <c r="DK28" s="15">
        <f t="shared" si="41"/>
        <v>66431790.039999999</v>
      </c>
      <c r="DL28" s="15">
        <f t="shared" si="42"/>
        <v>96638897.900000006</v>
      </c>
      <c r="DM28" s="15">
        <f t="shared" si="38"/>
        <v>7386574.8250000011</v>
      </c>
      <c r="DN28" s="15">
        <f t="shared" si="43"/>
        <v>4915956.17</v>
      </c>
      <c r="DO28" s="15">
        <f t="shared" si="39"/>
        <v>-2470618.6550000012</v>
      </c>
      <c r="DP28" s="15">
        <f t="shared" si="44"/>
        <v>-33.447419318601447</v>
      </c>
      <c r="DQ28" s="15" t="str">
        <f t="shared" si="40"/>
        <v>Not OK</v>
      </c>
    </row>
    <row r="29" spans="1:197" s="25" customFormat="1" ht="15" customHeight="1">
      <c r="A29" s="38" t="s">
        <v>2833</v>
      </c>
      <c r="B29" s="38" t="s">
        <v>2834</v>
      </c>
      <c r="C29" s="108">
        <v>86152694.799999997</v>
      </c>
      <c r="D29" s="108">
        <v>104514000</v>
      </c>
      <c r="E29" s="108">
        <v>8709500</v>
      </c>
      <c r="F29" s="108">
        <v>7641467.830000001</v>
      </c>
      <c r="G29" s="108">
        <v>-1068032.17</v>
      </c>
      <c r="H29" s="105">
        <v>-12.262841380102186</v>
      </c>
      <c r="I29" s="104" t="s">
        <v>2891</v>
      </c>
      <c r="J29" s="108">
        <v>27923998.59</v>
      </c>
      <c r="K29" s="108">
        <v>55000000</v>
      </c>
      <c r="L29" s="108">
        <v>4583333.333333333</v>
      </c>
      <c r="M29" s="108">
        <v>3696109.6100000003</v>
      </c>
      <c r="N29" s="108">
        <v>-887223.72333333339</v>
      </c>
      <c r="O29" s="105">
        <v>-19.357608509090909</v>
      </c>
      <c r="P29" s="104" t="s">
        <v>2891</v>
      </c>
      <c r="Q29" s="108">
        <v>1810497.44</v>
      </c>
      <c r="R29" s="108">
        <v>3492158.57</v>
      </c>
      <c r="S29" s="108">
        <v>291013.21416666667</v>
      </c>
      <c r="T29" s="108">
        <v>269527.62</v>
      </c>
      <c r="U29" s="108">
        <v>-21485.594166666669</v>
      </c>
      <c r="V29" s="105">
        <v>-7.3830304332371721</v>
      </c>
      <c r="W29" s="104" t="s">
        <v>2891</v>
      </c>
      <c r="X29" s="108">
        <v>6708160.8300000001</v>
      </c>
      <c r="Y29" s="108">
        <v>9877173.4700000007</v>
      </c>
      <c r="Z29" s="108">
        <v>823097.78916666668</v>
      </c>
      <c r="AA29" s="108">
        <v>635371.71000000008</v>
      </c>
      <c r="AB29" s="108">
        <v>-187726.07916666666</v>
      </c>
      <c r="AC29" s="105">
        <v>-22.80726319976235</v>
      </c>
      <c r="AD29" s="104" t="s">
        <v>2891</v>
      </c>
      <c r="AE29" s="108">
        <v>2966879.38</v>
      </c>
      <c r="AF29" s="108">
        <v>5173731.72</v>
      </c>
      <c r="AG29" s="108">
        <v>431144.31</v>
      </c>
      <c r="AH29" s="108">
        <v>431144.30999999994</v>
      </c>
      <c r="AI29" s="108">
        <v>0</v>
      </c>
      <c r="AJ29" s="105">
        <v>0</v>
      </c>
      <c r="AK29" s="104" t="s">
        <v>2890</v>
      </c>
      <c r="AL29" s="108">
        <v>1226405.77</v>
      </c>
      <c r="AM29" s="108">
        <v>3270000</v>
      </c>
      <c r="AN29" s="108">
        <v>272500</v>
      </c>
      <c r="AO29" s="108">
        <v>229925.98</v>
      </c>
      <c r="AP29" s="108">
        <v>-42574.02</v>
      </c>
      <c r="AQ29" s="105">
        <v>-15.623493577981652</v>
      </c>
      <c r="AR29" s="104" t="s">
        <v>2891</v>
      </c>
      <c r="AS29" s="108">
        <v>2789911.49</v>
      </c>
      <c r="AT29" s="108">
        <v>4261000</v>
      </c>
      <c r="AU29" s="108">
        <v>355083.33333333337</v>
      </c>
      <c r="AV29" s="108">
        <v>1283446.28</v>
      </c>
      <c r="AW29" s="108">
        <v>928362.94666666666</v>
      </c>
      <c r="AX29" s="105">
        <v>261.4493161229758</v>
      </c>
      <c r="AY29" s="104" t="s">
        <v>2890</v>
      </c>
      <c r="AZ29" s="108">
        <v>1771390.78</v>
      </c>
      <c r="BA29" s="108">
        <v>4662000</v>
      </c>
      <c r="BB29" s="108">
        <v>388500</v>
      </c>
      <c r="BC29" s="108">
        <v>150295.82</v>
      </c>
      <c r="BD29" s="108">
        <v>-238204.18</v>
      </c>
      <c r="BE29" s="105">
        <v>-61.313817245817248</v>
      </c>
      <c r="BF29" s="104" t="s">
        <v>2891</v>
      </c>
      <c r="BG29" s="108">
        <v>3598076.9</v>
      </c>
      <c r="BH29" s="108">
        <v>6267642.8300000001</v>
      </c>
      <c r="BI29" s="108">
        <v>522303.56916666671</v>
      </c>
      <c r="BJ29" s="108">
        <v>534870.89</v>
      </c>
      <c r="BK29" s="108">
        <v>12567.320833333333</v>
      </c>
      <c r="BL29" s="105">
        <v>2.4061334394831815</v>
      </c>
      <c r="BM29" s="104" t="s">
        <v>2890</v>
      </c>
      <c r="BN29" s="108">
        <v>1825025.47</v>
      </c>
      <c r="BO29" s="108">
        <v>2500000</v>
      </c>
      <c r="BP29" s="108">
        <v>208333.33333333334</v>
      </c>
      <c r="BQ29" s="108">
        <v>301848.26</v>
      </c>
      <c r="BR29" s="108">
        <v>93514.926666666666</v>
      </c>
      <c r="BS29" s="105">
        <v>44.887164800000001</v>
      </c>
      <c r="BT29" s="104" t="s">
        <v>2890</v>
      </c>
      <c r="BU29" s="108">
        <v>3277796.18</v>
      </c>
      <c r="BV29" s="108">
        <v>6167000</v>
      </c>
      <c r="BW29" s="108">
        <v>513916.66666666669</v>
      </c>
      <c r="BX29" s="108">
        <v>539784.13</v>
      </c>
      <c r="BY29" s="108">
        <v>25867.463333333333</v>
      </c>
      <c r="BZ29" s="105">
        <v>5.0333964650559437</v>
      </c>
      <c r="CA29" s="104" t="s">
        <v>2890</v>
      </c>
      <c r="CB29" s="108">
        <v>8381076.0499999998</v>
      </c>
      <c r="CC29" s="108">
        <v>16102671.92</v>
      </c>
      <c r="CD29" s="108">
        <v>1341889.3266666667</v>
      </c>
      <c r="CE29" s="108">
        <v>825350.61</v>
      </c>
      <c r="CF29" s="108">
        <v>-516538.71666666667</v>
      </c>
      <c r="CG29" s="105">
        <v>-38.493391846984856</v>
      </c>
      <c r="CH29" s="104" t="s">
        <v>2891</v>
      </c>
      <c r="CI29" s="108">
        <v>984536.25</v>
      </c>
      <c r="CJ29" s="108">
        <v>2930000</v>
      </c>
      <c r="CK29" s="108">
        <v>244166.66666666666</v>
      </c>
      <c r="CL29" s="108">
        <v>238688.09000000003</v>
      </c>
      <c r="CM29" s="108">
        <v>-5478.5766666666668</v>
      </c>
      <c r="CN29" s="105">
        <v>-2.24378566552901</v>
      </c>
      <c r="CO29" s="104" t="s">
        <v>2891</v>
      </c>
      <c r="CP29" s="108">
        <v>5408601.6799999997</v>
      </c>
      <c r="CQ29" s="108">
        <v>7700634.1399999997</v>
      </c>
      <c r="CR29" s="108">
        <v>641719.51166666672</v>
      </c>
      <c r="CS29" s="108">
        <v>620601.94000000006</v>
      </c>
      <c r="CT29" s="108">
        <v>-21117.57166666667</v>
      </c>
      <c r="CU29" s="105">
        <v>-3.2907791149781858</v>
      </c>
      <c r="CV29" s="104" t="s">
        <v>2891</v>
      </c>
      <c r="CW29" s="108">
        <v>1835608.73</v>
      </c>
      <c r="CX29" s="108">
        <v>4563770.2699999996</v>
      </c>
      <c r="CY29" s="108">
        <v>380314.18916666671</v>
      </c>
      <c r="CZ29" s="108">
        <v>1443219.54</v>
      </c>
      <c r="DA29" s="108">
        <v>1062905.3508333333</v>
      </c>
      <c r="DB29" s="105">
        <v>279.48085585824197</v>
      </c>
      <c r="DC29" s="104" t="s">
        <v>2890</v>
      </c>
      <c r="DD29" s="108">
        <v>1472603.02</v>
      </c>
      <c r="DE29" s="108">
        <v>4000000</v>
      </c>
      <c r="DF29" s="108">
        <v>333333.33333333337</v>
      </c>
      <c r="DG29" s="108">
        <v>324298</v>
      </c>
      <c r="DH29" s="108">
        <v>-9035.3333333333339</v>
      </c>
      <c r="DI29" s="105">
        <v>-2.7105999999999999</v>
      </c>
      <c r="DJ29" s="104" t="s">
        <v>2891</v>
      </c>
      <c r="DK29" s="15">
        <f t="shared" si="41"/>
        <v>136020845.01999998</v>
      </c>
      <c r="DL29" s="15">
        <f t="shared" si="42"/>
        <v>195481782.91999999</v>
      </c>
      <c r="DM29" s="15">
        <f t="shared" si="38"/>
        <v>20040148.576666668</v>
      </c>
      <c r="DN29" s="15">
        <f t="shared" si="43"/>
        <v>19165950.620000005</v>
      </c>
      <c r="DO29" s="15">
        <f t="shared" si="39"/>
        <v>-874197.95666666329</v>
      </c>
      <c r="DP29" s="15">
        <f t="shared" si="44"/>
        <v>-4.3622329112096381</v>
      </c>
      <c r="DQ29" s="15" t="str">
        <f t="shared" si="40"/>
        <v>Not OK</v>
      </c>
    </row>
    <row r="30" spans="1:197" s="25" customFormat="1" ht="15" customHeight="1">
      <c r="A30" s="38" t="s">
        <v>2835</v>
      </c>
      <c r="B30" s="38" t="s">
        <v>2836</v>
      </c>
      <c r="C30" s="108">
        <v>117716.45</v>
      </c>
      <c r="D30" s="108">
        <v>5050000</v>
      </c>
      <c r="E30" s="108">
        <v>420833.33333333337</v>
      </c>
      <c r="F30" s="108">
        <v>0</v>
      </c>
      <c r="G30" s="108">
        <v>-420833.33333333337</v>
      </c>
      <c r="H30" s="105">
        <v>-100</v>
      </c>
      <c r="I30" s="104" t="s">
        <v>2891</v>
      </c>
      <c r="J30" s="108">
        <v>360009.5</v>
      </c>
      <c r="K30" s="108">
        <v>1500000</v>
      </c>
      <c r="L30" s="108">
        <v>125000</v>
      </c>
      <c r="M30" s="108">
        <v>21292.400000000001</v>
      </c>
      <c r="N30" s="108">
        <v>-103707.6</v>
      </c>
      <c r="O30" s="105">
        <v>-82.966080000000005</v>
      </c>
      <c r="P30" s="104" t="s">
        <v>2891</v>
      </c>
      <c r="Q30" s="108">
        <v>42426.48</v>
      </c>
      <c r="R30" s="108">
        <v>74974.95</v>
      </c>
      <c r="S30" s="108">
        <v>6247.9125000000004</v>
      </c>
      <c r="T30" s="108">
        <v>3013.4</v>
      </c>
      <c r="U30" s="108">
        <v>-3234.5124999999998</v>
      </c>
      <c r="V30" s="105">
        <v>-51.769491009997331</v>
      </c>
      <c r="W30" s="104" t="s">
        <v>2891</v>
      </c>
      <c r="X30" s="108">
        <v>29394.18</v>
      </c>
      <c r="Y30" s="108">
        <v>60000</v>
      </c>
      <c r="Z30" s="108">
        <v>5000</v>
      </c>
      <c r="AA30" s="108">
        <v>5168</v>
      </c>
      <c r="AB30" s="108">
        <v>168</v>
      </c>
      <c r="AC30" s="105">
        <v>3.36</v>
      </c>
      <c r="AD30" s="104" t="s">
        <v>2890</v>
      </c>
      <c r="AE30" s="108">
        <v>18893.39</v>
      </c>
      <c r="AF30" s="108">
        <v>52304.87</v>
      </c>
      <c r="AG30" s="108">
        <v>4358.7391666666663</v>
      </c>
      <c r="AH30" s="108">
        <v>0</v>
      </c>
      <c r="AI30" s="108">
        <v>-4358.7391666666663</v>
      </c>
      <c r="AJ30" s="105">
        <v>-100</v>
      </c>
      <c r="AK30" s="104" t="s">
        <v>2891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6"/>
      <c r="AR30" s="104" t="s">
        <v>2890</v>
      </c>
      <c r="AS30" s="108">
        <v>664072.78</v>
      </c>
      <c r="AT30" s="108">
        <v>1000000</v>
      </c>
      <c r="AU30" s="108">
        <v>83333.333333333343</v>
      </c>
      <c r="AV30" s="108">
        <v>136063.26999999999</v>
      </c>
      <c r="AW30" s="108">
        <v>52729.936666666668</v>
      </c>
      <c r="AX30" s="105">
        <v>63.275923999999996</v>
      </c>
      <c r="AY30" s="104" t="s">
        <v>2890</v>
      </c>
      <c r="AZ30" s="108">
        <v>24317.07</v>
      </c>
      <c r="BA30" s="108">
        <v>150000</v>
      </c>
      <c r="BB30" s="108">
        <v>12500</v>
      </c>
      <c r="BC30" s="108">
        <v>0</v>
      </c>
      <c r="BD30" s="108">
        <v>-12500</v>
      </c>
      <c r="BE30" s="105">
        <v>-100</v>
      </c>
      <c r="BF30" s="104" t="s">
        <v>2891</v>
      </c>
      <c r="BG30" s="108">
        <v>46532.49</v>
      </c>
      <c r="BH30" s="108">
        <v>63000</v>
      </c>
      <c r="BI30" s="108">
        <v>5250</v>
      </c>
      <c r="BJ30" s="108">
        <v>3853.2</v>
      </c>
      <c r="BK30" s="108">
        <v>-1396.8</v>
      </c>
      <c r="BL30" s="105">
        <v>-26.605714285714289</v>
      </c>
      <c r="BM30" s="104" t="s">
        <v>2891</v>
      </c>
      <c r="BN30" s="108">
        <v>94742.56</v>
      </c>
      <c r="BO30" s="108">
        <v>100000</v>
      </c>
      <c r="BP30" s="108">
        <v>8333.3333333333339</v>
      </c>
      <c r="BQ30" s="108">
        <v>8132.9500000000007</v>
      </c>
      <c r="BR30" s="108">
        <v>-200.38333333333335</v>
      </c>
      <c r="BS30" s="105">
        <v>-2.4045999999999998</v>
      </c>
      <c r="BT30" s="104" t="s">
        <v>2891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6"/>
      <c r="CA30" s="104" t="s">
        <v>2890</v>
      </c>
      <c r="CB30" s="108">
        <v>709247.75</v>
      </c>
      <c r="CC30" s="108">
        <v>517354.26</v>
      </c>
      <c r="CD30" s="108">
        <v>43112.855000000003</v>
      </c>
      <c r="CE30" s="108">
        <v>34713</v>
      </c>
      <c r="CF30" s="108">
        <v>-8399.8549999999996</v>
      </c>
      <c r="CG30" s="105">
        <v>-19.483411618182096</v>
      </c>
      <c r="CH30" s="104" t="s">
        <v>2891</v>
      </c>
      <c r="CI30" s="108">
        <v>21500.22</v>
      </c>
      <c r="CJ30" s="108">
        <v>60000</v>
      </c>
      <c r="CK30" s="108">
        <v>5000</v>
      </c>
      <c r="CL30" s="108">
        <v>798</v>
      </c>
      <c r="CM30" s="108">
        <v>-4202</v>
      </c>
      <c r="CN30" s="105">
        <v>-84.04</v>
      </c>
      <c r="CO30" s="104" t="s">
        <v>2891</v>
      </c>
      <c r="CP30" s="108">
        <v>0</v>
      </c>
      <c r="CQ30" s="108">
        <v>0</v>
      </c>
      <c r="CR30" s="108">
        <v>0</v>
      </c>
      <c r="CS30" s="108">
        <v>0</v>
      </c>
      <c r="CT30" s="108">
        <v>0</v>
      </c>
      <c r="CU30" s="106"/>
      <c r="CV30" s="104" t="s">
        <v>2890</v>
      </c>
      <c r="CW30" s="108">
        <v>0</v>
      </c>
      <c r="CX30" s="108">
        <v>0</v>
      </c>
      <c r="CY30" s="108">
        <v>0</v>
      </c>
      <c r="CZ30" s="108">
        <v>0</v>
      </c>
      <c r="DA30" s="108">
        <v>0</v>
      </c>
      <c r="DB30" s="106"/>
      <c r="DC30" s="104" t="s">
        <v>2890</v>
      </c>
      <c r="DD30" s="108">
        <v>7337.06</v>
      </c>
      <c r="DE30" s="108">
        <v>20000</v>
      </c>
      <c r="DF30" s="108">
        <v>1666.6666666666665</v>
      </c>
      <c r="DG30" s="108">
        <v>0</v>
      </c>
      <c r="DH30" s="108">
        <v>-1666.6666666666665</v>
      </c>
      <c r="DI30" s="105">
        <v>-100</v>
      </c>
      <c r="DJ30" s="104" t="s">
        <v>2891</v>
      </c>
      <c r="DK30" s="15">
        <f t="shared" si="41"/>
        <v>29700179.019999996</v>
      </c>
      <c r="DL30" s="15">
        <f t="shared" si="42"/>
        <v>62147634.079999998</v>
      </c>
      <c r="DM30" s="15">
        <f t="shared" si="38"/>
        <v>720636.17333333334</v>
      </c>
      <c r="DN30" s="15">
        <f t="shared" si="43"/>
        <v>213034.22000000003</v>
      </c>
      <c r="DO30" s="15">
        <f t="shared" si="39"/>
        <v>-507601.95333333331</v>
      </c>
      <c r="DP30" s="15">
        <f t="shared" si="44"/>
        <v>-70.438034075558392</v>
      </c>
      <c r="DQ30" s="15" t="str">
        <f t="shared" si="40"/>
        <v>Not OK</v>
      </c>
    </row>
    <row r="31" spans="1:197" s="25" customFormat="1" ht="15" customHeight="1">
      <c r="A31" s="38" t="s">
        <v>2837</v>
      </c>
      <c r="B31" s="38" t="s">
        <v>2838</v>
      </c>
      <c r="C31" s="108">
        <v>33778055.25</v>
      </c>
      <c r="D31" s="108">
        <v>38236790</v>
      </c>
      <c r="E31" s="108">
        <v>3186399.166666667</v>
      </c>
      <c r="F31" s="108">
        <v>1329212.6099999999</v>
      </c>
      <c r="G31" s="108">
        <v>-1857186.5566666666</v>
      </c>
      <c r="H31" s="105">
        <v>-58.284805497532609</v>
      </c>
      <c r="I31" s="104" t="s">
        <v>2891</v>
      </c>
      <c r="J31" s="108">
        <v>11097355.27</v>
      </c>
      <c r="K31" s="108">
        <v>16000000</v>
      </c>
      <c r="L31" s="108">
        <v>1333333.3333333335</v>
      </c>
      <c r="M31" s="108">
        <v>258860.1</v>
      </c>
      <c r="N31" s="108">
        <v>-1074473.2333333334</v>
      </c>
      <c r="O31" s="105">
        <v>-80.585492500000001</v>
      </c>
      <c r="P31" s="104" t="s">
        <v>2891</v>
      </c>
      <c r="Q31" s="108">
        <v>4885278.09</v>
      </c>
      <c r="R31" s="108">
        <v>9088582</v>
      </c>
      <c r="S31" s="108">
        <v>757381.83333333337</v>
      </c>
      <c r="T31" s="108">
        <v>210497.77</v>
      </c>
      <c r="U31" s="108">
        <v>-546884.06333333335</v>
      </c>
      <c r="V31" s="105">
        <v>-72.207179953924609</v>
      </c>
      <c r="W31" s="104" t="s">
        <v>2891</v>
      </c>
      <c r="X31" s="108">
        <v>2564808.92</v>
      </c>
      <c r="Y31" s="108">
        <v>3460000</v>
      </c>
      <c r="Z31" s="108">
        <v>288333.33333333337</v>
      </c>
      <c r="AA31" s="108">
        <v>0</v>
      </c>
      <c r="AB31" s="108">
        <v>-288333.33333333337</v>
      </c>
      <c r="AC31" s="105">
        <v>-100</v>
      </c>
      <c r="AD31" s="104" t="s">
        <v>2891</v>
      </c>
      <c r="AE31" s="108">
        <v>3135086.46</v>
      </c>
      <c r="AF31" s="108">
        <v>5288427.6500000004</v>
      </c>
      <c r="AG31" s="108">
        <v>440702.3041666667</v>
      </c>
      <c r="AH31" s="108">
        <v>189658</v>
      </c>
      <c r="AI31" s="108">
        <v>-251044.3041666667</v>
      </c>
      <c r="AJ31" s="105">
        <v>-56.964599865519574</v>
      </c>
      <c r="AK31" s="104" t="s">
        <v>2891</v>
      </c>
      <c r="AL31" s="108">
        <v>3056173.91</v>
      </c>
      <c r="AM31" s="108">
        <v>7580000</v>
      </c>
      <c r="AN31" s="108">
        <v>631666.66666666674</v>
      </c>
      <c r="AO31" s="108">
        <v>0</v>
      </c>
      <c r="AP31" s="108">
        <v>-631666.66666666674</v>
      </c>
      <c r="AQ31" s="105">
        <v>-100</v>
      </c>
      <c r="AR31" s="104" t="s">
        <v>2891</v>
      </c>
      <c r="AS31" s="108">
        <v>12451570.08</v>
      </c>
      <c r="AT31" s="108">
        <v>22000000</v>
      </c>
      <c r="AU31" s="108">
        <v>1833333.3333333333</v>
      </c>
      <c r="AV31" s="108">
        <v>136413</v>
      </c>
      <c r="AW31" s="108">
        <v>-1696920.3333333333</v>
      </c>
      <c r="AX31" s="105">
        <v>-92.559290909090905</v>
      </c>
      <c r="AY31" s="104" t="s">
        <v>2891</v>
      </c>
      <c r="AZ31" s="108">
        <v>4822466.3899999997</v>
      </c>
      <c r="BA31" s="108">
        <v>6290454.9000000004</v>
      </c>
      <c r="BB31" s="108">
        <v>524204.57500000001</v>
      </c>
      <c r="BC31" s="108">
        <v>858</v>
      </c>
      <c r="BD31" s="108">
        <v>-523346.57500000001</v>
      </c>
      <c r="BE31" s="105">
        <v>-99.83632344299933</v>
      </c>
      <c r="BF31" s="104" t="s">
        <v>2891</v>
      </c>
      <c r="BG31" s="108">
        <v>6216595.2199999997</v>
      </c>
      <c r="BH31" s="108">
        <v>11509496</v>
      </c>
      <c r="BI31" s="108">
        <v>959124.66666666663</v>
      </c>
      <c r="BJ31" s="108">
        <v>4000</v>
      </c>
      <c r="BK31" s="108">
        <v>-955124.66666666663</v>
      </c>
      <c r="BL31" s="105">
        <v>-99.582953067623464</v>
      </c>
      <c r="BM31" s="104" t="s">
        <v>2891</v>
      </c>
      <c r="BN31" s="108">
        <v>7699076.6500000004</v>
      </c>
      <c r="BO31" s="108">
        <v>11000000</v>
      </c>
      <c r="BP31" s="108">
        <v>916666.66666666663</v>
      </c>
      <c r="BQ31" s="108">
        <v>498403</v>
      </c>
      <c r="BR31" s="108">
        <v>-418263.66666666663</v>
      </c>
      <c r="BS31" s="105">
        <v>-45.628763636363637</v>
      </c>
      <c r="BT31" s="104" t="s">
        <v>2891</v>
      </c>
      <c r="BU31" s="108">
        <v>4736065.79</v>
      </c>
      <c r="BV31" s="108">
        <v>7842250</v>
      </c>
      <c r="BW31" s="108">
        <v>653520.83333333337</v>
      </c>
      <c r="BX31" s="108">
        <v>17746.71</v>
      </c>
      <c r="BY31" s="108">
        <v>-635774.12333333341</v>
      </c>
      <c r="BZ31" s="105">
        <v>-97.284446172973318</v>
      </c>
      <c r="CA31" s="104" t="s">
        <v>2891</v>
      </c>
      <c r="CB31" s="108">
        <v>8277856.1699999999</v>
      </c>
      <c r="CC31" s="108">
        <v>16915645.879999999</v>
      </c>
      <c r="CD31" s="108">
        <v>1409637.1566666667</v>
      </c>
      <c r="CE31" s="108">
        <v>37341.1</v>
      </c>
      <c r="CF31" s="108">
        <v>-1372296.0566666666</v>
      </c>
      <c r="CG31" s="105">
        <v>-97.351013356635718</v>
      </c>
      <c r="CH31" s="104" t="s">
        <v>2891</v>
      </c>
      <c r="CI31" s="108">
        <v>1593595.71</v>
      </c>
      <c r="CJ31" s="108">
        <v>4950000</v>
      </c>
      <c r="CK31" s="108">
        <v>412500</v>
      </c>
      <c r="CL31" s="108">
        <v>49340.020000000004</v>
      </c>
      <c r="CM31" s="108">
        <v>-363159.98</v>
      </c>
      <c r="CN31" s="105">
        <v>-88.038783030303023</v>
      </c>
      <c r="CO31" s="104" t="s">
        <v>2891</v>
      </c>
      <c r="CP31" s="108">
        <v>9226298.8499999996</v>
      </c>
      <c r="CQ31" s="108">
        <v>18900000</v>
      </c>
      <c r="CR31" s="108">
        <v>1575000</v>
      </c>
      <c r="CS31" s="108">
        <v>482570</v>
      </c>
      <c r="CT31" s="108">
        <v>-1092430</v>
      </c>
      <c r="CU31" s="105">
        <v>-69.360634920634922</v>
      </c>
      <c r="CV31" s="104" t="s">
        <v>2891</v>
      </c>
      <c r="CW31" s="108">
        <v>1030473.07</v>
      </c>
      <c r="CX31" s="108">
        <v>1570000</v>
      </c>
      <c r="CY31" s="108">
        <v>130833.33333333336</v>
      </c>
      <c r="CZ31" s="108">
        <v>32850</v>
      </c>
      <c r="DA31" s="108">
        <v>-97983.333333333343</v>
      </c>
      <c r="DB31" s="105">
        <v>-74.891719745222929</v>
      </c>
      <c r="DC31" s="104" t="s">
        <v>2891</v>
      </c>
      <c r="DD31" s="108">
        <v>1128979.3799999999</v>
      </c>
      <c r="DE31" s="108">
        <v>3000000</v>
      </c>
      <c r="DF31" s="108">
        <v>250000</v>
      </c>
      <c r="DG31" s="108">
        <v>37463</v>
      </c>
      <c r="DH31" s="108">
        <v>-212537</v>
      </c>
      <c r="DI31" s="105">
        <v>-85.014799999999994</v>
      </c>
      <c r="DJ31" s="104" t="s">
        <v>2891</v>
      </c>
      <c r="DK31" s="15">
        <f t="shared" si="41"/>
        <v>104962389.44</v>
      </c>
      <c r="DL31" s="15">
        <f t="shared" si="42"/>
        <v>169131646.43000001</v>
      </c>
      <c r="DM31" s="15">
        <f t="shared" si="38"/>
        <v>15302637.202499999</v>
      </c>
      <c r="DN31" s="15">
        <f t="shared" si="43"/>
        <v>3285213.31</v>
      </c>
      <c r="DO31" s="15">
        <f t="shared" si="39"/>
        <v>-12017423.892499998</v>
      </c>
      <c r="DP31" s="15">
        <f t="shared" si="44"/>
        <v>-78.53171798738525</v>
      </c>
      <c r="DQ31" s="15" t="str">
        <f t="shared" si="40"/>
        <v>Not OK</v>
      </c>
    </row>
    <row r="32" spans="1:197" s="25" customFormat="1" ht="15" customHeight="1">
      <c r="A32" s="38" t="s">
        <v>2872</v>
      </c>
      <c r="B32" s="39" t="s">
        <v>2873</v>
      </c>
      <c r="C32" s="108">
        <v>519688.13</v>
      </c>
      <c r="D32" s="108">
        <v>0</v>
      </c>
      <c r="E32" s="108">
        <v>0</v>
      </c>
      <c r="F32" s="108">
        <v>15580.64</v>
      </c>
      <c r="G32" s="108">
        <v>15580.64</v>
      </c>
      <c r="H32" s="106"/>
      <c r="I32" s="104" t="s">
        <v>2890</v>
      </c>
      <c r="J32" s="108">
        <v>36664.86</v>
      </c>
      <c r="K32" s="108">
        <v>100000</v>
      </c>
      <c r="L32" s="108">
        <v>8333.3333333333339</v>
      </c>
      <c r="M32" s="108">
        <v>1558.23</v>
      </c>
      <c r="N32" s="108">
        <v>-6775.1033333333335</v>
      </c>
      <c r="O32" s="105">
        <v>-81.301240000000007</v>
      </c>
      <c r="P32" s="104" t="s">
        <v>2891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6"/>
      <c r="W32" s="104" t="s">
        <v>2890</v>
      </c>
      <c r="X32" s="108">
        <v>0</v>
      </c>
      <c r="Y32" s="111"/>
      <c r="Z32" s="111"/>
      <c r="AA32" s="108">
        <v>0</v>
      </c>
      <c r="AB32" s="111"/>
      <c r="AC32" s="106"/>
      <c r="AD32" s="104"/>
      <c r="AE32" s="108">
        <v>0</v>
      </c>
      <c r="AF32" s="111"/>
      <c r="AG32" s="111"/>
      <c r="AH32" s="108">
        <v>0</v>
      </c>
      <c r="AI32" s="111"/>
      <c r="AJ32" s="106"/>
      <c r="AK32" s="104" t="s">
        <v>2917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6"/>
      <c r="AR32" s="104" t="s">
        <v>2890</v>
      </c>
      <c r="AS32" s="108">
        <v>0</v>
      </c>
      <c r="AT32" s="111"/>
      <c r="AU32" s="111"/>
      <c r="AV32" s="108">
        <v>0</v>
      </c>
      <c r="AW32" s="111"/>
      <c r="AX32" s="106"/>
      <c r="AY32" s="104" t="s">
        <v>2917</v>
      </c>
      <c r="AZ32" s="108">
        <v>0</v>
      </c>
      <c r="BA32" s="111"/>
      <c r="BB32" s="111"/>
      <c r="BC32" s="108">
        <v>0</v>
      </c>
      <c r="BD32" s="111"/>
      <c r="BE32" s="106"/>
      <c r="BF32" s="104" t="s">
        <v>2917</v>
      </c>
      <c r="BG32" s="108">
        <v>0</v>
      </c>
      <c r="BH32" s="111"/>
      <c r="BI32" s="111"/>
      <c r="BJ32" s="108">
        <v>0</v>
      </c>
      <c r="BK32" s="111"/>
      <c r="BL32" s="106"/>
      <c r="BM32" s="104" t="s">
        <v>2917</v>
      </c>
      <c r="BN32" s="108">
        <v>0</v>
      </c>
      <c r="BO32" s="111"/>
      <c r="BP32" s="111"/>
      <c r="BQ32" s="108">
        <v>0</v>
      </c>
      <c r="BR32" s="111"/>
      <c r="BS32" s="106"/>
      <c r="BT32" s="104" t="s">
        <v>2917</v>
      </c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6"/>
      <c r="CA32" s="104" t="s">
        <v>2890</v>
      </c>
      <c r="CB32" s="108">
        <v>0</v>
      </c>
      <c r="CC32" s="111"/>
      <c r="CD32" s="111"/>
      <c r="CE32" s="108">
        <v>0</v>
      </c>
      <c r="CF32" s="111"/>
      <c r="CG32" s="106"/>
      <c r="CH32" s="104" t="s">
        <v>2917</v>
      </c>
      <c r="CI32" s="108">
        <v>0</v>
      </c>
      <c r="CJ32" s="108">
        <v>0</v>
      </c>
      <c r="CK32" s="108">
        <v>0</v>
      </c>
      <c r="CL32" s="108">
        <v>0</v>
      </c>
      <c r="CM32" s="108">
        <v>0</v>
      </c>
      <c r="CN32" s="106"/>
      <c r="CO32" s="104" t="s">
        <v>2890</v>
      </c>
      <c r="CP32" s="108">
        <v>0</v>
      </c>
      <c r="CQ32" s="108">
        <v>0</v>
      </c>
      <c r="CR32" s="108">
        <v>0</v>
      </c>
      <c r="CS32" s="108">
        <v>0</v>
      </c>
      <c r="CT32" s="108">
        <v>0</v>
      </c>
      <c r="CU32" s="106"/>
      <c r="CV32" s="104" t="s">
        <v>2890</v>
      </c>
      <c r="CW32" s="108">
        <v>0</v>
      </c>
      <c r="CX32" s="108">
        <v>0</v>
      </c>
      <c r="CY32" s="108">
        <v>0</v>
      </c>
      <c r="CZ32" s="108">
        <v>0</v>
      </c>
      <c r="DA32" s="108">
        <v>0</v>
      </c>
      <c r="DB32" s="106"/>
      <c r="DC32" s="104" t="s">
        <v>2890</v>
      </c>
      <c r="DD32" s="108">
        <v>0</v>
      </c>
      <c r="DE32" s="111"/>
      <c r="DF32" s="111"/>
      <c r="DG32" s="108">
        <v>0</v>
      </c>
      <c r="DH32" s="111"/>
      <c r="DI32" s="106"/>
      <c r="DJ32" s="104" t="s">
        <v>2917</v>
      </c>
      <c r="DK32" s="15"/>
      <c r="DL32" s="15"/>
      <c r="DM32" s="15">
        <f t="shared" si="38"/>
        <v>8333.3333333333339</v>
      </c>
      <c r="DN32" s="15">
        <f t="shared" si="43"/>
        <v>17138.87</v>
      </c>
      <c r="DO32" s="15">
        <f t="shared" si="39"/>
        <v>8805.536666666665</v>
      </c>
      <c r="DP32" s="15">
        <f t="shared" si="44"/>
        <v>105.66643999999998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1486756806</v>
      </c>
      <c r="E33" s="24">
        <f t="shared" si="45"/>
        <v>123896400.5</v>
      </c>
      <c r="F33" s="24">
        <f t="shared" si="45"/>
        <v>113735015.32000001</v>
      </c>
      <c r="G33" s="24">
        <f>F33-E33</f>
        <v>-10161385.179999992</v>
      </c>
      <c r="H33" s="24">
        <f>G33/E33*100</f>
        <v>-8.2015176704023709</v>
      </c>
      <c r="I33" s="24"/>
      <c r="J33" s="24">
        <f t="shared" ref="J33" si="46">SUM(J18:J32)</f>
        <v>281190864.54999995</v>
      </c>
      <c r="K33" s="24">
        <f t="shared" ref="K33:M33" si="47">SUM(K18:K32)</f>
        <v>502600000</v>
      </c>
      <c r="L33" s="24">
        <f t="shared" si="47"/>
        <v>41883333.333333343</v>
      </c>
      <c r="M33" s="24">
        <f t="shared" si="47"/>
        <v>36030520.170000002</v>
      </c>
      <c r="N33" s="24">
        <f t="shared" ref="N33" si="48">M33-L33</f>
        <v>-5852813.1633333415</v>
      </c>
      <c r="O33" s="24">
        <f t="shared" ref="O33:O36" si="49">N33/L33*100</f>
        <v>-13.974086343016332</v>
      </c>
      <c r="P33" s="24"/>
      <c r="Q33" s="24">
        <f t="shared" ref="Q33" si="50">SUM(Q18:Q32)</f>
        <v>58021649.059999987</v>
      </c>
      <c r="R33" s="24">
        <f t="shared" ref="R33:T33" si="51">SUM(R18:R32)</f>
        <v>113864780.32999998</v>
      </c>
      <c r="S33" s="24">
        <f t="shared" si="51"/>
        <v>9488731.6941666678</v>
      </c>
      <c r="T33" s="24">
        <f t="shared" si="51"/>
        <v>8406995.4199999999</v>
      </c>
      <c r="U33" s="24">
        <f t="shared" ref="U33" si="52">T33-S33</f>
        <v>-1081736.2741666678</v>
      </c>
      <c r="V33" s="24">
        <f t="shared" ref="V33:V36" si="53">U33/S33*100</f>
        <v>-11.400219850580037</v>
      </c>
      <c r="W33" s="24"/>
      <c r="X33" s="24">
        <f t="shared" ref="X33" si="54">SUM(X18:X32)</f>
        <v>50273413.499999993</v>
      </c>
      <c r="Y33" s="24">
        <f t="shared" ref="Y33:AA33" si="55">SUM(Y18:Y32)</f>
        <v>88406180.579999998</v>
      </c>
      <c r="Z33" s="24">
        <f t="shared" si="55"/>
        <v>7367181.7149999989</v>
      </c>
      <c r="AA33" s="24">
        <f t="shared" si="55"/>
        <v>6306368.2000000002</v>
      </c>
      <c r="AB33" s="24">
        <f t="shared" ref="AB33" si="56">AA33-Z33</f>
        <v>-1060813.5149999987</v>
      </c>
      <c r="AC33" s="24">
        <f t="shared" ref="AC33:AC36" si="57">AB33/Z33*100</f>
        <v>-14.39917672778618</v>
      </c>
      <c r="AD33" s="24"/>
      <c r="AE33" s="24">
        <f>SUM(AE18:AE32)</f>
        <v>49071714.360000007</v>
      </c>
      <c r="AF33" s="24">
        <f t="shared" ref="AF33:AH33" si="58">SUM(AF18:AF32)</f>
        <v>93211065.00000003</v>
      </c>
      <c r="AG33" s="24">
        <f t="shared" si="58"/>
        <v>7767588.7499999981</v>
      </c>
      <c r="AH33" s="24">
        <f t="shared" si="58"/>
        <v>7288392.0399999991</v>
      </c>
      <c r="AI33" s="24">
        <f t="shared" ref="AI33" si="59">AH33-AG33</f>
        <v>-479196.70999999903</v>
      </c>
      <c r="AJ33" s="24">
        <f t="shared" ref="AJ33:AJ36" si="60">AI33/AG33*100</f>
        <v>-6.1691822961147258</v>
      </c>
      <c r="AK33" s="24"/>
      <c r="AL33" s="24">
        <f>SUM(AL18:AL32)</f>
        <v>27636605.350000001</v>
      </c>
      <c r="AM33" s="24">
        <f t="shared" ref="AM33:AO33" si="61">SUM(AM18:AM32)</f>
        <v>79545612</v>
      </c>
      <c r="AN33" s="24">
        <f t="shared" si="61"/>
        <v>6628801</v>
      </c>
      <c r="AO33" s="24">
        <f t="shared" si="61"/>
        <v>4330172.5999999996</v>
      </c>
      <c r="AP33" s="24">
        <f t="shared" ref="AP33" si="62">AO33-AN33</f>
        <v>-2298628.4000000004</v>
      </c>
      <c r="AQ33" s="24">
        <f t="shared" ref="AQ33:AQ36" si="63">AP33/AN33*100</f>
        <v>-34.676382652005998</v>
      </c>
      <c r="AR33" s="24"/>
      <c r="AS33" s="24">
        <f t="shared" ref="AS33" si="64">SUM(AS18:AS32)</f>
        <v>122100975.87999998</v>
      </c>
      <c r="AT33" s="24">
        <f t="shared" ref="AT33:AV33" si="65">SUM(AT18:AT32)</f>
        <v>216674321.30999997</v>
      </c>
      <c r="AU33" s="24">
        <f t="shared" si="65"/>
        <v>18056193.442500003</v>
      </c>
      <c r="AV33" s="24">
        <f t="shared" si="65"/>
        <v>16259364.680000002</v>
      </c>
      <c r="AW33" s="24">
        <f t="shared" ref="AW33" si="66">AV33-AU33</f>
        <v>-1796828.7625000011</v>
      </c>
      <c r="AX33" s="24">
        <f t="shared" ref="AX33:AX36" si="67">AW33/AU33*100</f>
        <v>-9.9513154210604089</v>
      </c>
      <c r="AY33" s="24"/>
      <c r="AZ33" s="24">
        <f>SUM(AZ18:AZ32)</f>
        <v>60682503.270000003</v>
      </c>
      <c r="BA33" s="24">
        <f t="shared" ref="BA33:BC33" si="68">SUM(BA18:BA32)</f>
        <v>85717891.49000001</v>
      </c>
      <c r="BB33" s="24">
        <f t="shared" si="68"/>
        <v>7143157.6241666665</v>
      </c>
      <c r="BC33" s="24">
        <f t="shared" si="68"/>
        <v>5766423.7299999995</v>
      </c>
      <c r="BD33" s="24">
        <f t="shared" ref="BD33" si="69">BC33-BB33</f>
        <v>-1376733.894166667</v>
      </c>
      <c r="BE33" s="24">
        <f t="shared" ref="BE33" si="70">BD33/BB33*100</f>
        <v>-19.273463734146272</v>
      </c>
      <c r="BF33" s="24"/>
      <c r="BG33" s="24">
        <f t="shared" ref="BG33" si="71">SUM(BG18:BG32)</f>
        <v>54938716.980000004</v>
      </c>
      <c r="BH33" s="24">
        <f t="shared" ref="BH33:BJ33" si="72">SUM(BH18:BH32)</f>
        <v>97153138.049999997</v>
      </c>
      <c r="BI33" s="24">
        <f t="shared" si="72"/>
        <v>8096094.8375000004</v>
      </c>
      <c r="BJ33" s="24">
        <f t="shared" si="72"/>
        <v>5894215.4499999993</v>
      </c>
      <c r="BK33" s="24">
        <f t="shared" ref="BK33" si="73">BJ33-BI33</f>
        <v>-2201879.3875000011</v>
      </c>
      <c r="BL33" s="24">
        <f t="shared" ref="BL33:BL36" si="74">BK33/BI33*100</f>
        <v>-27.196808235264214</v>
      </c>
      <c r="BM33" s="24"/>
      <c r="BN33" s="24">
        <f t="shared" ref="BN33" si="75">SUM(BN18:BN32)</f>
        <v>56674288.729999997</v>
      </c>
      <c r="BO33" s="24">
        <f t="shared" ref="BO33:BQ33" si="76">SUM(BO18:BO32)</f>
        <v>91460035.519999996</v>
      </c>
      <c r="BP33" s="24">
        <f t="shared" si="76"/>
        <v>7621669.6266666669</v>
      </c>
      <c r="BQ33" s="24">
        <f t="shared" si="76"/>
        <v>5945660.1600000011</v>
      </c>
      <c r="BR33" s="24">
        <f t="shared" ref="BR33" si="77">BQ33-BP33</f>
        <v>-1676009.4666666659</v>
      </c>
      <c r="BS33" s="24">
        <f t="shared" ref="BS33:BS36" si="78">BR33/BP33*100</f>
        <v>-21.99005662489818</v>
      </c>
      <c r="BT33" s="24"/>
      <c r="BU33" s="24">
        <f t="shared" ref="BU33" si="79">SUM(BU18:BU32)</f>
        <v>55570962.609999999</v>
      </c>
      <c r="BV33" s="24">
        <f t="shared" ref="BV33:BX33" si="80">SUM(BV18:BV32)</f>
        <v>93665030</v>
      </c>
      <c r="BW33" s="24">
        <f t="shared" si="80"/>
        <v>7805419.166666667</v>
      </c>
      <c r="BX33" s="24">
        <f t="shared" si="80"/>
        <v>6882008.0999999996</v>
      </c>
      <c r="BY33" s="24">
        <f t="shared" ref="BY33" si="81">BX33-BW33</f>
        <v>-923411.06666666735</v>
      </c>
      <c r="BZ33" s="24">
        <f t="shared" ref="BZ33:BZ36" si="82">BY33/BW33*100</f>
        <v>-11.830384082511912</v>
      </c>
      <c r="CA33" s="24"/>
      <c r="CB33" s="24">
        <f t="shared" ref="CB33" si="83">SUM(CB18:CB32)</f>
        <v>80912190</v>
      </c>
      <c r="CC33" s="24">
        <f t="shared" ref="CC33:CE33" si="84">SUM(CC18:CC32)</f>
        <v>155289475.07999998</v>
      </c>
      <c r="CD33" s="24">
        <f t="shared" si="84"/>
        <v>12940789.59</v>
      </c>
      <c r="CE33" s="24">
        <f>SUM(CE18:CE32)</f>
        <v>11498771.52</v>
      </c>
      <c r="CF33" s="24">
        <f t="shared" ref="CF33" si="85">CE33-CD33</f>
        <v>-1442018.0700000003</v>
      </c>
      <c r="CG33" s="24">
        <f t="shared" ref="CG33:CG36" si="86">CF33/CD33*100</f>
        <v>-11.143200034056038</v>
      </c>
      <c r="CH33" s="24"/>
      <c r="CI33" s="24">
        <f t="shared" ref="CI33" si="87">SUM(CI18:CI32)</f>
        <v>16804116.619999997</v>
      </c>
      <c r="CJ33" s="24">
        <f t="shared" ref="CJ33:CL33" si="88">SUM(CJ18:CJ32)</f>
        <v>52457800</v>
      </c>
      <c r="CK33" s="24">
        <f t="shared" si="88"/>
        <v>4371483.333333334</v>
      </c>
      <c r="CL33" s="24">
        <f t="shared" si="88"/>
        <v>3380034.3999999994</v>
      </c>
      <c r="CM33" s="24">
        <f t="shared" ref="CM33" si="89">CL33-CK33</f>
        <v>-991448.93333333451</v>
      </c>
      <c r="CN33" s="24">
        <f t="shared" ref="CN33:CN36" si="90">CM33/CK33*100</f>
        <v>-22.679920240650603</v>
      </c>
      <c r="CO33" s="24"/>
      <c r="CP33" s="24">
        <f t="shared" ref="CP33" si="91">SUM(CP18:CP32)</f>
        <v>60709194.980000004</v>
      </c>
      <c r="CQ33" s="24">
        <f t="shared" ref="CQ33:CS33" si="92">SUM(CQ18:CQ32)</f>
        <v>120077890.48</v>
      </c>
      <c r="CR33" s="24">
        <f t="shared" si="92"/>
        <v>10006490.873333335</v>
      </c>
      <c r="CS33" s="24">
        <f t="shared" si="92"/>
        <v>8909938.6099999994</v>
      </c>
      <c r="CT33" s="24">
        <f t="shared" ref="CT33" si="93">CS33-CR33</f>
        <v>-1096552.2633333355</v>
      </c>
      <c r="CU33" s="24">
        <f t="shared" ref="CU33:CU36" si="94">CT33/CR33*100</f>
        <v>-10.958409668424101</v>
      </c>
      <c r="CV33" s="24"/>
      <c r="CW33" s="24">
        <f t="shared" ref="CW33" si="95">SUM(CW18:CW32)</f>
        <v>22767572.179999996</v>
      </c>
      <c r="CX33" s="24">
        <f t="shared" ref="CX33:CZ33" si="96">SUM(CX18:CX32)</f>
        <v>56396070.269999996</v>
      </c>
      <c r="CY33" s="24">
        <f t="shared" si="96"/>
        <v>4699672.5225000009</v>
      </c>
      <c r="CZ33" s="24">
        <f t="shared" si="96"/>
        <v>3567162.4800000004</v>
      </c>
      <c r="DA33" s="24">
        <f t="shared" ref="DA33" si="97">CZ33-CY33</f>
        <v>-1132510.0425000004</v>
      </c>
      <c r="DB33" s="24">
        <f t="shared" ref="DB33:DB36" si="98">DA33/CY33*100</f>
        <v>-24.097637379584043</v>
      </c>
      <c r="DC33" s="24"/>
      <c r="DD33" s="24">
        <f t="shared" ref="DD33" si="99">SUM(DD18:DD32)</f>
        <v>22270156.990000002</v>
      </c>
      <c r="DE33" s="24">
        <f t="shared" ref="DE33:DF33" si="100">SUM(DE18:DE32)</f>
        <v>61895000</v>
      </c>
      <c r="DF33" s="24">
        <f t="shared" si="100"/>
        <v>5157916.666666667</v>
      </c>
      <c r="DG33" s="24">
        <f>SUM(DG18:DG32)</f>
        <v>4358164.08</v>
      </c>
      <c r="DH33" s="24">
        <f t="shared" ref="DH33" si="101">DG33-DF33</f>
        <v>-799752.5866666669</v>
      </c>
      <c r="DI33" s="24">
        <f t="shared" ref="DI33:DI36" si="102">DH33/DF33*100</f>
        <v>-15.505341368446565</v>
      </c>
      <c r="DJ33" s="24"/>
      <c r="DK33" s="24">
        <f t="shared" ref="DK33" si="103">SUM(DK18:DK32)</f>
        <v>2295945521.6400003</v>
      </c>
      <c r="DL33" s="24">
        <f t="shared" ref="DL33:DN33" si="104">SUM(DL18:DL32)</f>
        <v>3396571096.1100001</v>
      </c>
      <c r="DM33" s="24">
        <f t="shared" si="104"/>
        <v>282930924.67583328</v>
      </c>
      <c r="DN33" s="24">
        <f t="shared" si="104"/>
        <v>248559206.95999995</v>
      </c>
      <c r="DO33" s="24">
        <f t="shared" ref="DO33" si="105">DN33-DM33</f>
        <v>-34371717.715833336</v>
      </c>
      <c r="DP33" s="24">
        <f t="shared" ref="DP33:DP35" si="106">DO33/DM33*100</f>
        <v>-12.148448514496803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107">SUM(D5:D15)</f>
        <v>1435876000</v>
      </c>
      <c r="E34" s="17">
        <f t="shared" si="107"/>
        <v>119656333.33333333</v>
      </c>
      <c r="F34" s="17">
        <f>SUM(F5:F15)</f>
        <v>155499018.56</v>
      </c>
      <c r="G34" s="17">
        <f t="shared" si="107"/>
        <v>35842685.226666667</v>
      </c>
      <c r="H34" s="17">
        <f t="shared" si="107"/>
        <v>-30.396356718001705</v>
      </c>
      <c r="I34" s="17">
        <f t="shared" si="107"/>
        <v>0</v>
      </c>
      <c r="J34" s="17">
        <f t="shared" si="107"/>
        <v>272479793.69</v>
      </c>
      <c r="K34" s="17">
        <f t="shared" si="107"/>
        <v>449450000</v>
      </c>
      <c r="L34" s="17">
        <f t="shared" si="107"/>
        <v>37454166.666666664</v>
      </c>
      <c r="M34" s="17">
        <f t="shared" si="107"/>
        <v>53913226.179999992</v>
      </c>
      <c r="N34" s="17">
        <f t="shared" si="107"/>
        <v>16459059.513333334</v>
      </c>
      <c r="O34" s="17">
        <f t="shared" si="107"/>
        <v>31.749691273781469</v>
      </c>
      <c r="P34" s="17">
        <f t="shared" si="107"/>
        <v>0</v>
      </c>
      <c r="Q34" s="17">
        <f t="shared" si="107"/>
        <v>57160248.239999995</v>
      </c>
      <c r="R34" s="17">
        <f t="shared" si="107"/>
        <v>113286170</v>
      </c>
      <c r="S34" s="17">
        <f t="shared" si="107"/>
        <v>9440514.166666666</v>
      </c>
      <c r="T34" s="17">
        <f t="shared" si="107"/>
        <v>7399151.0600000005</v>
      </c>
      <c r="U34" s="17">
        <f t="shared" si="107"/>
        <v>-2041363.1066666667</v>
      </c>
      <c r="V34" s="17">
        <f t="shared" si="107"/>
        <v>-212.84035562788009</v>
      </c>
      <c r="W34" s="17">
        <f t="shared" si="107"/>
        <v>0</v>
      </c>
      <c r="X34" s="17">
        <f t="shared" si="107"/>
        <v>49345509.839999996</v>
      </c>
      <c r="Y34" s="17">
        <f t="shared" si="107"/>
        <v>86936306.349999994</v>
      </c>
      <c r="Z34" s="17">
        <f t="shared" si="107"/>
        <v>7244692.1958333328</v>
      </c>
      <c r="AA34" s="17">
        <f t="shared" si="107"/>
        <v>5560332.1199999992</v>
      </c>
      <c r="AB34" s="17">
        <f t="shared" si="107"/>
        <v>-1684360.0758333334</v>
      </c>
      <c r="AC34" s="17">
        <f t="shared" si="107"/>
        <v>-346.05945564043202</v>
      </c>
      <c r="AD34" s="17">
        <f t="shared" si="107"/>
        <v>0</v>
      </c>
      <c r="AE34" s="17">
        <f t="shared" si="107"/>
        <v>47846991.499999993</v>
      </c>
      <c r="AF34" s="17">
        <f t="shared" si="107"/>
        <v>92812470.489999995</v>
      </c>
      <c r="AG34" s="17">
        <f t="shared" si="107"/>
        <v>7734372.5408333344</v>
      </c>
      <c r="AH34" s="17">
        <f t="shared" si="107"/>
        <v>6070570.8700000001</v>
      </c>
      <c r="AI34" s="17">
        <f t="shared" si="107"/>
        <v>-1663801.6708333334</v>
      </c>
      <c r="AJ34" s="17">
        <f t="shared" si="107"/>
        <v>-239.30290861318869</v>
      </c>
      <c r="AK34" s="17">
        <f t="shared" si="107"/>
        <v>0</v>
      </c>
      <c r="AL34" s="17">
        <f t="shared" si="107"/>
        <v>27056680.959999997</v>
      </c>
      <c r="AM34" s="17">
        <f t="shared" si="107"/>
        <v>77186360</v>
      </c>
      <c r="AN34" s="17">
        <f t="shared" si="107"/>
        <v>6432196.666666667</v>
      </c>
      <c r="AO34" s="17">
        <f t="shared" si="107"/>
        <v>3939478.82</v>
      </c>
      <c r="AP34" s="17">
        <f t="shared" si="107"/>
        <v>-2492717.8466666667</v>
      </c>
      <c r="AQ34" s="17">
        <f t="shared" si="107"/>
        <v>-510.72936707670601</v>
      </c>
      <c r="AR34" s="17">
        <f t="shared" si="107"/>
        <v>0</v>
      </c>
      <c r="AS34" s="17">
        <f t="shared" si="107"/>
        <v>119868799.72</v>
      </c>
      <c r="AT34" s="17">
        <f t="shared" si="107"/>
        <v>220450000</v>
      </c>
      <c r="AU34" s="17">
        <f t="shared" si="107"/>
        <v>18370833.333333332</v>
      </c>
      <c r="AV34" s="17">
        <f t="shared" si="107"/>
        <v>14475404.689999999</v>
      </c>
      <c r="AW34" s="17">
        <f t="shared" si="107"/>
        <v>-3895428.6433333335</v>
      </c>
      <c r="AX34" s="17">
        <f t="shared" si="107"/>
        <v>-9.4212862619608018</v>
      </c>
      <c r="AY34" s="17">
        <f t="shared" si="107"/>
        <v>0</v>
      </c>
      <c r="AZ34" s="17">
        <f t="shared" si="107"/>
        <v>54485729.910000004</v>
      </c>
      <c r="BA34" s="17">
        <f t="shared" si="107"/>
        <v>81722261.719999999</v>
      </c>
      <c r="BB34" s="17">
        <f t="shared" si="107"/>
        <v>6810188.4766666666</v>
      </c>
      <c r="BC34" s="17">
        <f t="shared" si="107"/>
        <v>5812780.6400000006</v>
      </c>
      <c r="BD34" s="17">
        <f t="shared" si="107"/>
        <v>-997407.83666666679</v>
      </c>
      <c r="BE34" s="17">
        <f t="shared" si="107"/>
        <v>1550.7079634174293</v>
      </c>
      <c r="BF34" s="17">
        <f t="shared" si="107"/>
        <v>0</v>
      </c>
      <c r="BG34" s="17">
        <f t="shared" si="107"/>
        <v>54113675.25</v>
      </c>
      <c r="BH34" s="17">
        <f t="shared" si="107"/>
        <v>98099740.50999999</v>
      </c>
      <c r="BI34" s="17">
        <f t="shared" si="107"/>
        <v>8174978.3758333344</v>
      </c>
      <c r="BJ34" s="17">
        <f t="shared" si="107"/>
        <v>5053344.58</v>
      </c>
      <c r="BK34" s="17">
        <f t="shared" si="107"/>
        <v>-3121633.7958333334</v>
      </c>
      <c r="BL34" s="17">
        <f t="shared" si="107"/>
        <v>-443.71491922173334</v>
      </c>
      <c r="BM34" s="17">
        <f t="shared" si="107"/>
        <v>0</v>
      </c>
      <c r="BN34" s="17">
        <f t="shared" si="107"/>
        <v>55874683.989999995</v>
      </c>
      <c r="BO34" s="17">
        <f t="shared" si="107"/>
        <v>94160000</v>
      </c>
      <c r="BP34" s="17">
        <f t="shared" ref="BP34:DP34" si="108">SUM(BP5:BP15)</f>
        <v>7846666.666666667</v>
      </c>
      <c r="BQ34" s="17">
        <f t="shared" si="108"/>
        <v>5531220.0099999998</v>
      </c>
      <c r="BR34" s="17">
        <f t="shared" si="108"/>
        <v>-2315446.6566666672</v>
      </c>
      <c r="BS34" s="17">
        <f t="shared" si="108"/>
        <v>-337.28890245396269</v>
      </c>
      <c r="BT34" s="17">
        <f t="shared" si="108"/>
        <v>0</v>
      </c>
      <c r="BU34" s="17">
        <f t="shared" si="108"/>
        <v>49850569.269999996</v>
      </c>
      <c r="BV34" s="17">
        <f t="shared" si="108"/>
        <v>88622330</v>
      </c>
      <c r="BW34" s="17">
        <f t="shared" si="108"/>
        <v>7385194.1666666651</v>
      </c>
      <c r="BX34" s="17">
        <f>SUM(BX5:BX14)</f>
        <v>6166267.4499999993</v>
      </c>
      <c r="BY34" s="17">
        <f t="shared" si="108"/>
        <v>-1212477.3166666667</v>
      </c>
      <c r="BZ34" s="17">
        <f t="shared" si="108"/>
        <v>-102.53344672642507</v>
      </c>
      <c r="CA34" s="17">
        <f t="shared" si="108"/>
        <v>0</v>
      </c>
      <c r="CB34" s="17">
        <f t="shared" si="108"/>
        <v>73811339.25</v>
      </c>
      <c r="CC34" s="17">
        <f t="shared" si="108"/>
        <v>166279316.02000001</v>
      </c>
      <c r="CD34" s="17">
        <f t="shared" si="108"/>
        <v>13856609.668333333</v>
      </c>
      <c r="CE34" s="17">
        <f t="shared" si="108"/>
        <v>8613465.1099999994</v>
      </c>
      <c r="CF34" s="17">
        <f t="shared" si="108"/>
        <v>-5243144.5583333327</v>
      </c>
      <c r="CG34" s="17">
        <f t="shared" si="108"/>
        <v>-165.8870050722619</v>
      </c>
      <c r="CH34" s="17">
        <f t="shared" si="108"/>
        <v>0</v>
      </c>
      <c r="CI34" s="17">
        <f t="shared" si="108"/>
        <v>16544840.799999999</v>
      </c>
      <c r="CJ34" s="17">
        <f t="shared" si="108"/>
        <v>49612200</v>
      </c>
      <c r="CK34" s="17">
        <f t="shared" si="108"/>
        <v>4134349.9999999995</v>
      </c>
      <c r="CL34" s="17">
        <f t="shared" si="108"/>
        <v>2317624.88</v>
      </c>
      <c r="CM34" s="17">
        <f t="shared" si="108"/>
        <v>-1816725.12</v>
      </c>
      <c r="CN34" s="17">
        <f t="shared" si="108"/>
        <v>-337.60358561137787</v>
      </c>
      <c r="CO34" s="17">
        <f t="shared" si="108"/>
        <v>0</v>
      </c>
      <c r="CP34" s="17">
        <f t="shared" si="108"/>
        <v>59517065.350000001</v>
      </c>
      <c r="CQ34" s="17">
        <f t="shared" si="108"/>
        <v>117479731.31999999</v>
      </c>
      <c r="CR34" s="17">
        <f t="shared" si="108"/>
        <v>9789977.6100000013</v>
      </c>
      <c r="CS34" s="17">
        <f t="shared" si="108"/>
        <v>7492356.1499999994</v>
      </c>
      <c r="CT34" s="17">
        <f t="shared" si="108"/>
        <v>-2297621.46</v>
      </c>
      <c r="CU34" s="17">
        <f t="shared" si="108"/>
        <v>69.200097486659217</v>
      </c>
      <c r="CV34" s="17">
        <f t="shared" si="108"/>
        <v>0</v>
      </c>
      <c r="CW34" s="17">
        <f t="shared" si="108"/>
        <v>22417802.880000003</v>
      </c>
      <c r="CX34" s="17">
        <f t="shared" si="108"/>
        <v>54809001</v>
      </c>
      <c r="CY34" s="17">
        <f t="shared" si="108"/>
        <v>4567416.75</v>
      </c>
      <c r="CZ34" s="17">
        <f t="shared" si="108"/>
        <v>1965722.99</v>
      </c>
      <c r="DA34" s="17">
        <f t="shared" si="108"/>
        <v>-2601693.7599999998</v>
      </c>
      <c r="DB34" s="17">
        <f t="shared" si="108"/>
        <v>-348.87063848360373</v>
      </c>
      <c r="DC34" s="17">
        <f t="shared" si="108"/>
        <v>0</v>
      </c>
      <c r="DD34" s="17">
        <f t="shared" si="108"/>
        <v>21875542.419999998</v>
      </c>
      <c r="DE34" s="17">
        <f t="shared" si="108"/>
        <v>61745000</v>
      </c>
      <c r="DF34" s="17">
        <f t="shared" si="108"/>
        <v>5145416.666666666</v>
      </c>
      <c r="DG34" s="17">
        <f t="shared" si="108"/>
        <v>3422639.6399999997</v>
      </c>
      <c r="DH34" s="17">
        <f t="shared" si="108"/>
        <v>-1722777.0266666668</v>
      </c>
      <c r="DI34" s="17">
        <f t="shared" si="108"/>
        <v>-436.49814093783391</v>
      </c>
      <c r="DJ34" s="17">
        <f t="shared" si="108"/>
        <v>0</v>
      </c>
      <c r="DK34" s="17">
        <f t="shared" si="108"/>
        <v>2186838895.0300002</v>
      </c>
      <c r="DL34" s="17">
        <f>SUM(DL5:DL15)</f>
        <v>3109030230.2599998</v>
      </c>
      <c r="DM34" s="17">
        <f t="shared" si="108"/>
        <v>259085852.52166665</v>
      </c>
      <c r="DN34" s="17">
        <f t="shared" si="108"/>
        <v>290035509.31</v>
      </c>
      <c r="DO34" s="17">
        <f t="shared" si="108"/>
        <v>30949656.78833333</v>
      </c>
      <c r="DP34" s="17">
        <f t="shared" si="108"/>
        <v>299.33748756164107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1382242806</v>
      </c>
      <c r="E35" s="17">
        <f>SUM(E18,E19,E20,E21,E22,E23,E24,E25,E26,E27,E28,E30,E31)</f>
        <v>115186900.5</v>
      </c>
      <c r="F35" s="17">
        <f>SUM(F18,F19,F20,F21,F22,F23,F24,F25,F26,F27,F28,F30,F31)</f>
        <v>106077966.85000001</v>
      </c>
      <c r="G35" s="17">
        <f>SUM(G18,G19,G20,G21,G22,G23,G24,G25,G26,G27,G28,G30,G31)</f>
        <v>-9108933.6499999985</v>
      </c>
      <c r="H35" s="24">
        <f>G35/E35*100</f>
        <v>-7.9079596815785482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447500000</v>
      </c>
      <c r="L35" s="17">
        <f t="shared" ref="L35:N35" si="109">SUM(L18,L19,L20,L21,L22,L23,L24,L25,L26,L27,L28,L30,L31)</f>
        <v>37291666.666666672</v>
      </c>
      <c r="M35" s="17">
        <f t="shared" si="109"/>
        <v>32332852.330000002</v>
      </c>
      <c r="N35" s="17">
        <f t="shared" si="109"/>
        <v>-4958814.336666666</v>
      </c>
      <c r="O35" s="24">
        <f t="shared" si="49"/>
        <v>-13.297379226815639</v>
      </c>
      <c r="P35" s="17">
        <f t="shared" ref="P35" si="110">SUM(P18,P19,P20,P21,P22,P23,P24,P25,P26,P27,P28,P30,P31)</f>
        <v>0</v>
      </c>
      <c r="Q35" s="17">
        <f t="shared" ref="Q35:U35" si="111">SUM(Q18,Q19,Q20,Q21,Q22,Q23,Q24,Q25,Q26,Q27,Q28,Q30,Q31,Q32)</f>
        <v>56211151.61999999</v>
      </c>
      <c r="R35" s="17">
        <f t="shared" si="111"/>
        <v>110372621.75999999</v>
      </c>
      <c r="S35" s="17">
        <f t="shared" si="111"/>
        <v>9197718.4800000004</v>
      </c>
      <c r="T35" s="17">
        <f t="shared" si="111"/>
        <v>8137467.7999999998</v>
      </c>
      <c r="U35" s="17">
        <f t="shared" si="111"/>
        <v>-1060250.6800000002</v>
      </c>
      <c r="V35" s="24">
        <f t="shared" si="53"/>
        <v>-11.527322588807916</v>
      </c>
      <c r="W35" s="17">
        <f t="shared" ref="W35" si="112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78529007.109999999</v>
      </c>
      <c r="Z35" s="17">
        <f>SUM(Z18,Z19,Z20,Z21,Z22,Z23,Z24,Z25,Z26,Z27,Z28,Z30,Z31,Z32)</f>
        <v>6544083.9258333324</v>
      </c>
      <c r="AA35" s="17">
        <f>SUM(AA18,AA19,AA20,AA21,AA22,AA23,AA24,AA25,AA26,AA27,AA28,AA30,AA31,AA32)</f>
        <v>5670996.4900000002</v>
      </c>
      <c r="AB35" s="17">
        <f>SUM(AB18,AB19,AB20,AB21,AB22,AB23,AB24,AB25,AB26,AB27,AB28,AB30,AB31,AB32)</f>
        <v>-873087.43583333364</v>
      </c>
      <c r="AC35" s="24">
        <f t="shared" si="57"/>
        <v>-13.341629565396405</v>
      </c>
      <c r="AD35" s="17">
        <f t="shared" ref="AD35" si="113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14">SUM(AF18,AF19,AF20,AF21,AF22,AF23,AF24,AF25,AF26,AF27,AF28,AF30,AF31,AF32)</f>
        <v>88037333.280000031</v>
      </c>
      <c r="AG35" s="17">
        <f t="shared" si="114"/>
        <v>7336444.4399999995</v>
      </c>
      <c r="AH35" s="17">
        <f t="shared" si="114"/>
        <v>6857247.7299999995</v>
      </c>
      <c r="AI35" s="17">
        <f t="shared" si="114"/>
        <v>-479196.7099999999</v>
      </c>
      <c r="AJ35" s="24">
        <f t="shared" si="60"/>
        <v>-6.5317295580854955</v>
      </c>
      <c r="AK35" s="17">
        <f t="shared" ref="AK35" si="115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76275612</v>
      </c>
      <c r="AN35" s="17">
        <f>SUM(AN18,AN19,AN20,AN21,AN22,AN23,AN24,AN25,AN26,AN27,AN28,AN30,AN31,AN32)</f>
        <v>6356301</v>
      </c>
      <c r="AO35" s="17">
        <f>SUM(AO18,AO19,AO20,AO21,AO22,AO23,AO24,AO25,AO26,AO27,AO28,AO30,AO31,AO32)</f>
        <v>4100246.6199999992</v>
      </c>
      <c r="AP35" s="17">
        <f t="shared" ref="AP35" si="116">SUM(AP18,AP19,AP20,AP21,AP22,AP23,AP24,AP25,AP26,AP27,AP28,AP30,AP31,AP32)</f>
        <v>-2256054.38</v>
      </c>
      <c r="AQ35" s="24">
        <f t="shared" si="63"/>
        <v>-35.493196121454915</v>
      </c>
      <c r="AR35" s="17">
        <f t="shared" ref="AR35" si="117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212413321.30999997</v>
      </c>
      <c r="AU35" s="17">
        <f>SUM(AU18,AU19,AU20,AU21,AU22,AU23,AU24,AU25,AU26,AU27,AU28,AU30,AU31,AU32)</f>
        <v>17701110.109166667</v>
      </c>
      <c r="AV35" s="17">
        <f>SUM(AV18,AV19,AV20,AV21,AV22,AV23,AV24,AV25,AV26,AV27,AV28,AV30,AV31,AV32)</f>
        <v>14975918.400000002</v>
      </c>
      <c r="AW35" s="17">
        <f>SUM(AW18,AW19,AW20,AW21,AW22,AW23,AW24,AW25,AW26,AW27,AW28,AW30,AW31,AW32)</f>
        <v>-2725191.7091666665</v>
      </c>
      <c r="AX35" s="24">
        <f t="shared" si="67"/>
        <v>-15.395597747032843</v>
      </c>
      <c r="AY35" s="17">
        <f t="shared" ref="AY35" si="118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19">SUM(BA18,BA19,BA20,BA21,BA22,BA23,BA24,BA25,BA26,BA27,BA28,BA30,BA31,BA32)</f>
        <v>81055891.49000001</v>
      </c>
      <c r="BB35" s="17">
        <f>SUM(BB18,BB19,BB20,BB21,BB22,BB23,BB24,BB25,BB26,BB27,BB28,BB30,BB31,BB32)</f>
        <v>6754657.6241666665</v>
      </c>
      <c r="BC35" s="17">
        <f>SUM(BC18,BC19,BC20,BC21,BC22,BC23,BC24,BC25,BC26,BC27,BC28,BC30,BC31,BC32)</f>
        <v>5616127.9099999992</v>
      </c>
      <c r="BD35" s="17">
        <f>SUM(BD18,BD19,BD20,BD21,BD22,BD23,BD24,BD25,BD26,BD27,BD28,BD30,BD31,BD32)</f>
        <v>-1138529.7141666666</v>
      </c>
      <c r="BE35" s="24">
        <f>BD35/BB35*100</f>
        <v>-16.855476287847068</v>
      </c>
      <c r="BF35" s="17">
        <f t="shared" ref="BF35" si="120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90885495.219999999</v>
      </c>
      <c r="BI35" s="17">
        <f>SUM(BI18,BI19,BI20,BI21,BI22,BI23,BI24,BI25,BI26,BI27,BI28,BI30,BI31,BI32)</f>
        <v>7573791.2683333335</v>
      </c>
      <c r="BJ35" s="17">
        <f>SUM(BJ18,BJ19,BJ20,BJ21,BJ22,BJ23,BJ24,BJ25,BJ26,BJ27,BJ28,BJ30,BJ31,BJ32)</f>
        <v>5359344.5599999996</v>
      </c>
      <c r="BK35" s="17">
        <f t="shared" ref="BK35" si="121">SUM(BK18,BK19,BK20,BK21,BK22,BK23,BK24,BK25,BK26,BK27,BK28,BK30,BK31,BK32)</f>
        <v>-2214446.708333333</v>
      </c>
      <c r="BL35" s="24">
        <f t="shared" si="74"/>
        <v>-29.238285422416162</v>
      </c>
      <c r="BM35" s="17">
        <f t="shared" ref="BM35" si="122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88960035.519999996</v>
      </c>
      <c r="BP35" s="17">
        <f>SUM(BP18,BP19,BP20,BP21,BP22,BP23,BP24,BP25,BP26,BP27,BP28,BP30,BP31,BP32)</f>
        <v>7413336.2933333339</v>
      </c>
      <c r="BQ35" s="17">
        <f>SUM(BQ18,BQ19,BQ20,BQ21,BQ22,BQ23,BQ24,BQ25,BQ26,BQ27,BQ28,BQ30,BQ31,BQ32)</f>
        <v>5643811.9000000013</v>
      </c>
      <c r="BR35" s="17">
        <f>SUM(BR18,BR19,BR20,BR21,BR22,BR23,BR24,BR25,BR26,BR27,BR28,BR30,BR31,BR32)</f>
        <v>-1769524.3933333335</v>
      </c>
      <c r="BS35" s="24">
        <f t="shared" si="78"/>
        <v>-23.869474192404191</v>
      </c>
      <c r="BT35" s="17">
        <f t="shared" ref="BT35" si="123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87498030</v>
      </c>
      <c r="BW35" s="17">
        <f>SUM(BW18,BW19,BW20,BW21,BW22,BW23,BW24,BW25,BW26,BW27,BW28,BW30,BW31,BW32)</f>
        <v>7291502.5</v>
      </c>
      <c r="BX35" s="17">
        <f>SUM(BX18,BX19,BX20,BX21,BX22,BX23,BX24,BX25,BX26,BX27,BX28,BX30,BX31,BX32)</f>
        <v>6342223.9699999997</v>
      </c>
      <c r="BY35" s="17">
        <f t="shared" ref="BY35" si="124">SUM(BY18,BY19,BY20,BY21,BY22,BY23,BY24,BY25,BY26,BY27,BY28,BY30,BY31,BY32)</f>
        <v>-949278.53</v>
      </c>
      <c r="BZ35" s="24">
        <f t="shared" si="82"/>
        <v>-13.018970095669582</v>
      </c>
      <c r="CA35" s="17">
        <f t="shared" ref="CA35" si="125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139186803.16000003</v>
      </c>
      <c r="CD35" s="17">
        <f>SUM(CD18,CD19,CD20,CD21,CD22,CD23,CD24,CD25,CD26,CD27,CD28,CD30,CD31,CD32)</f>
        <v>11598900.263333334</v>
      </c>
      <c r="CE35" s="17">
        <f>SUM(CE18,CE19,CE20,CE21,CE22,CE23,CE24,CE25,CE26,CE27,CE28,CE30,CE31,CE32)</f>
        <v>10673420.91</v>
      </c>
      <c r="CF35" s="17">
        <f t="shared" ref="CF35" si="126">SUM(CF18,CF19,CF20,CF21,CF22,CF23,CF24,CF25,CF26,CF27,CF28,CF30,CF31,CF32)</f>
        <v>-925479.35333333327</v>
      </c>
      <c r="CG35" s="24">
        <f t="shared" si="86"/>
        <v>-7.9790267380690949</v>
      </c>
      <c r="CH35" s="17">
        <f t="shared" ref="CH35" si="127">SUM(CH18,CH19,CH20,CH21,CH22,CH23,CH24,CH25,CH26,CH27,CH28,CH30,CH31)</f>
        <v>0</v>
      </c>
      <c r="CI35" s="17">
        <f t="shared" ref="CI35:CM35" si="128">SUM(CI18,CI19,CI20,CI21,CI22,CI23,CI24,CI25,CI26,CI27,CI28,CI30,CI31,CI32)</f>
        <v>15819580.369999997</v>
      </c>
      <c r="CJ35" s="17">
        <f t="shared" si="128"/>
        <v>49527800</v>
      </c>
      <c r="CK35" s="17">
        <f t="shared" si="128"/>
        <v>4127316.6666666674</v>
      </c>
      <c r="CL35" s="17">
        <f t="shared" si="128"/>
        <v>3141346.3099999996</v>
      </c>
      <c r="CM35" s="17">
        <f t="shared" si="128"/>
        <v>-985970.35666666669</v>
      </c>
      <c r="CN35" s="24">
        <f t="shared" si="90"/>
        <v>-23.888895287091287</v>
      </c>
      <c r="CO35" s="17">
        <f t="shared" ref="CO35" si="129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112377256.34</v>
      </c>
      <c r="CR35" s="17">
        <f>SUM(CR18,CR19,CR20,CR21,CR22,CR23,CR24,CR25,CR26,CR27,CR28,CR30,CR31,CR32)</f>
        <v>9364771.3616666682</v>
      </c>
      <c r="CS35" s="17">
        <f>SUM(CS18,CS19,CS20,CS21,CS22,CS23,CS24,CS25,CS26,CS27,CS28,CS30,CS31,CS32)</f>
        <v>8289336.6699999999</v>
      </c>
      <c r="CT35" s="17">
        <f t="shared" ref="CT35" si="130">SUM(CT18,CT19,CT20,CT21,CT22,CT23,CT24,CT25,CT26,CT27,CT28,CT30,CT31,CT32)</f>
        <v>-1075434.6916666667</v>
      </c>
      <c r="CU35" s="24">
        <f t="shared" si="94"/>
        <v>-11.483832868240675</v>
      </c>
      <c r="CV35" s="17">
        <f t="shared" ref="CV35" si="131">SUM(CV18,CV19,CV20,CV21,CV22,CV23,CV24,CV25,CV26,CV27,CV28,CV30,CV31)</f>
        <v>0</v>
      </c>
      <c r="CW35" s="17">
        <f t="shared" ref="CW35:DA35" si="132">SUM(CW18,CW19,CW20,CW21,CW22,CW23,CW24,CW25,CW26,CW27,CW28,CW30,CW31,CW32)</f>
        <v>20931963.449999996</v>
      </c>
      <c r="CX35" s="17">
        <f t="shared" si="132"/>
        <v>51832300</v>
      </c>
      <c r="CY35" s="17">
        <f t="shared" si="132"/>
        <v>4319358.333333334</v>
      </c>
      <c r="CZ35" s="17">
        <f t="shared" si="132"/>
        <v>2123942.9400000004</v>
      </c>
      <c r="DA35" s="17">
        <f t="shared" si="132"/>
        <v>-2195415.3933333331</v>
      </c>
      <c r="DB35" s="24">
        <f t="shared" si="98"/>
        <v>-50.827350358753122</v>
      </c>
      <c r="DC35" s="17">
        <f t="shared" ref="DC35" si="133">SUM(DC18,DC19,DC20,DC21,DC22,DC23,DC24,DC25,DC26,DC27,DC28,DC30,DC31)</f>
        <v>0</v>
      </c>
      <c r="DD35" s="17">
        <f t="shared" ref="DD35:DH35" si="134">SUM(DD18,DD19,DD20,DD21,DD22,DD23,DD24,DD25,DD26,DD27,DD28,DD30,DD31,DD32)</f>
        <v>20797553.970000003</v>
      </c>
      <c r="DE35" s="17">
        <f>SUM(DE18,DE19,DE20,DE21,DE22,DE23,DE24,DE25,DE26,DE27,DE28,DE30,DE31,DE32)</f>
        <v>57895000</v>
      </c>
      <c r="DF35" s="17">
        <f t="shared" si="134"/>
        <v>4824583.333333334</v>
      </c>
      <c r="DG35" s="17">
        <f t="shared" si="134"/>
        <v>4033866.08</v>
      </c>
      <c r="DH35" s="17">
        <f t="shared" si="134"/>
        <v>-790717.2533333333</v>
      </c>
      <c r="DI35" s="24">
        <f t="shared" si="102"/>
        <v>-16.389337663010618</v>
      </c>
      <c r="DJ35" s="17">
        <f t="shared" ref="DJ35" si="135">SUM(DJ18,DJ19,DJ20,DJ21,DJ22,DJ23,DJ24,DJ25,DJ26,DJ27,DJ28,DJ30,DJ31)</f>
        <v>0</v>
      </c>
      <c r="DK35" s="17">
        <f t="shared" ref="DK35:DO35" si="136">SUM(DK18,DK19,DK20,DK21,DK22,DK23,DK24,DK25,DK26,DK27,DK28,DK30,DK31,DK32)</f>
        <v>2159924676.6199999</v>
      </c>
      <c r="DL35" s="17">
        <f t="shared" si="136"/>
        <v>3201089313.1900001</v>
      </c>
      <c r="DM35" s="17">
        <f t="shared" si="136"/>
        <v>262890776.09916666</v>
      </c>
      <c r="DN35" s="17">
        <f>SUM(DN18,DN19,DN20,DN21,DN22,DN23,DN24,DN25,DN26,DN27,DN28,DN30,DN31,DN32)</f>
        <v>229393256.33999994</v>
      </c>
      <c r="DO35" s="17">
        <f t="shared" si="136"/>
        <v>-33497519.759166695</v>
      </c>
      <c r="DP35" s="24">
        <f t="shared" si="106"/>
        <v>-12.741991277218068</v>
      </c>
      <c r="DQ35" s="17">
        <f t="shared" ref="DQ35" si="137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53633194</v>
      </c>
      <c r="E36" s="17">
        <f>E34-E35</f>
        <v>4469432.8333333284</v>
      </c>
      <c r="F36" s="17">
        <f>F34-F35</f>
        <v>49421051.709999993</v>
      </c>
      <c r="G36" s="17">
        <f>G34-G35</f>
        <v>44951618.876666665</v>
      </c>
      <c r="H36" s="24">
        <f>G36/E36*100</f>
        <v>1005.7566709899854</v>
      </c>
      <c r="I36" s="17"/>
      <c r="J36" s="17">
        <f>J34-J35</f>
        <v>19249592.590000004</v>
      </c>
      <c r="K36" s="17">
        <f t="shared" ref="K36:N36" si="138">K34-K35</f>
        <v>1950000</v>
      </c>
      <c r="L36" s="17">
        <f t="shared" si="138"/>
        <v>162499.99999999255</v>
      </c>
      <c r="M36" s="17">
        <f t="shared" si="138"/>
        <v>21580373.84999999</v>
      </c>
      <c r="N36" s="17">
        <f t="shared" si="138"/>
        <v>21417873.850000001</v>
      </c>
      <c r="O36" s="24">
        <f t="shared" si="49"/>
        <v>13180.230061539067</v>
      </c>
      <c r="P36" s="17">
        <f t="shared" ref="P36:U36" si="139">P34-P35</f>
        <v>0</v>
      </c>
      <c r="Q36" s="17">
        <f t="shared" si="139"/>
        <v>949096.62000000477</v>
      </c>
      <c r="R36" s="17">
        <f t="shared" si="139"/>
        <v>2913548.2400000095</v>
      </c>
      <c r="S36" s="17">
        <f t="shared" si="139"/>
        <v>242795.6866666656</v>
      </c>
      <c r="T36" s="17">
        <f t="shared" si="139"/>
        <v>-738316.73999999929</v>
      </c>
      <c r="U36" s="17">
        <f t="shared" si="139"/>
        <v>-981112.42666666652</v>
      </c>
      <c r="V36" s="24">
        <f t="shared" si="53"/>
        <v>-404.08972669009427</v>
      </c>
      <c r="W36" s="17">
        <f t="shared" ref="W36:AA36" si="140">W34-W35</f>
        <v>0</v>
      </c>
      <c r="X36" s="17">
        <f t="shared" si="140"/>
        <v>5780257.1700000018</v>
      </c>
      <c r="Y36" s="17">
        <f t="shared" si="140"/>
        <v>8407299.2399999946</v>
      </c>
      <c r="Z36" s="17">
        <f t="shared" si="140"/>
        <v>700608.27000000048</v>
      </c>
      <c r="AA36" s="17">
        <f t="shared" si="140"/>
        <v>-110664.37000000104</v>
      </c>
      <c r="AB36" s="17">
        <f>AB34-AB35</f>
        <v>-811272.63999999978</v>
      </c>
      <c r="AC36" s="24">
        <f t="shared" si="57"/>
        <v>-115.79547012769336</v>
      </c>
      <c r="AD36" s="17">
        <f t="shared" ref="AD36:AI36" si="141">AD34-AD35</f>
        <v>0</v>
      </c>
      <c r="AE36" s="17">
        <f t="shared" si="141"/>
        <v>1742156.5199999884</v>
      </c>
      <c r="AF36" s="17">
        <f t="shared" si="141"/>
        <v>4775137.2099999636</v>
      </c>
      <c r="AG36" s="17">
        <f t="shared" si="141"/>
        <v>397928.10083333496</v>
      </c>
      <c r="AH36" s="17">
        <f t="shared" si="141"/>
        <v>-786676.8599999994</v>
      </c>
      <c r="AI36" s="17">
        <f t="shared" si="141"/>
        <v>-1184604.9608333334</v>
      </c>
      <c r="AJ36" s="24">
        <f t="shared" si="60"/>
        <v>-297.69321602383741</v>
      </c>
      <c r="AK36" s="17">
        <f t="shared" ref="AK36:AP36" si="142">AK34-AK35</f>
        <v>0</v>
      </c>
      <c r="AL36" s="17">
        <f t="shared" si="142"/>
        <v>646481.37999999523</v>
      </c>
      <c r="AM36" s="17">
        <f t="shared" si="142"/>
        <v>910748</v>
      </c>
      <c r="AN36" s="17">
        <f t="shared" si="142"/>
        <v>75895.666666666977</v>
      </c>
      <c r="AO36" s="17">
        <f>AO34-AO35</f>
        <v>-160767.79999999935</v>
      </c>
      <c r="AP36" s="17">
        <f t="shared" si="142"/>
        <v>-236663.46666666679</v>
      </c>
      <c r="AQ36" s="24">
        <f t="shared" si="63"/>
        <v>-311.82737705709923</v>
      </c>
      <c r="AR36" s="17">
        <f t="shared" ref="AR36:AW36" si="143">AR34-AR35</f>
        <v>0</v>
      </c>
      <c r="AS36" s="17">
        <f t="shared" si="143"/>
        <v>557735.33000001311</v>
      </c>
      <c r="AT36" s="17">
        <f t="shared" si="143"/>
        <v>8036678.6900000274</v>
      </c>
      <c r="AU36" s="17">
        <f t="shared" si="143"/>
        <v>669723.22416666523</v>
      </c>
      <c r="AV36" s="17">
        <f t="shared" si="143"/>
        <v>-500513.71000000276</v>
      </c>
      <c r="AW36" s="17">
        <f t="shared" si="143"/>
        <v>-1170236.9341666671</v>
      </c>
      <c r="AX36" s="24">
        <f t="shared" si="67"/>
        <v>-174.73441146121067</v>
      </c>
      <c r="AY36" s="17">
        <f t="shared" ref="AY36:BD36" si="144">AY34-AY35</f>
        <v>0</v>
      </c>
      <c r="AZ36" s="17">
        <f t="shared" si="144"/>
        <v>-4425382.5799999982</v>
      </c>
      <c r="BA36" s="17">
        <f t="shared" si="144"/>
        <v>666370.22999998927</v>
      </c>
      <c r="BB36" s="17">
        <f t="shared" si="144"/>
        <v>55530.852500000037</v>
      </c>
      <c r="BC36" s="17">
        <f t="shared" si="144"/>
        <v>196652.73000000138</v>
      </c>
      <c r="BD36" s="17">
        <f t="shared" si="144"/>
        <v>141121.87749999983</v>
      </c>
      <c r="BE36" s="24">
        <f>BD36/BB36*100</f>
        <v>254.13238073375467</v>
      </c>
      <c r="BF36" s="17">
        <f t="shared" ref="BF36:BK36" si="145">BF34-BF35</f>
        <v>0</v>
      </c>
      <c r="BG36" s="17">
        <f t="shared" si="145"/>
        <v>2773035.1699999943</v>
      </c>
      <c r="BH36" s="17">
        <f t="shared" si="145"/>
        <v>7214245.2899999917</v>
      </c>
      <c r="BI36" s="17">
        <f t="shared" si="145"/>
        <v>601187.10750000086</v>
      </c>
      <c r="BJ36" s="17">
        <f t="shared" si="145"/>
        <v>-305999.97999999952</v>
      </c>
      <c r="BK36" s="17">
        <f t="shared" si="145"/>
        <v>-907187.08750000037</v>
      </c>
      <c r="BL36" s="24">
        <f t="shared" si="74"/>
        <v>-150.89929178163538</v>
      </c>
      <c r="BM36" s="17">
        <f t="shared" ref="BM36:BR36" si="146">BM34-BM35</f>
        <v>0</v>
      </c>
      <c r="BN36" s="17">
        <f t="shared" si="146"/>
        <v>1025420.7299999967</v>
      </c>
      <c r="BO36" s="17">
        <f t="shared" si="146"/>
        <v>5199964.4800000042</v>
      </c>
      <c r="BP36" s="17">
        <f t="shared" si="146"/>
        <v>433330.37333333306</v>
      </c>
      <c r="BQ36" s="17">
        <f t="shared" si="146"/>
        <v>-112591.89000000153</v>
      </c>
      <c r="BR36" s="17">
        <f t="shared" si="146"/>
        <v>-545922.26333333366</v>
      </c>
      <c r="BS36" s="24">
        <f t="shared" si="78"/>
        <v>-125.98292132949354</v>
      </c>
      <c r="BT36" s="17">
        <f t="shared" ref="BT36:BY36" si="147">BT34-BT35</f>
        <v>0</v>
      </c>
      <c r="BU36" s="17">
        <f t="shared" si="147"/>
        <v>-2442597.1600000039</v>
      </c>
      <c r="BV36" s="17">
        <f t="shared" si="147"/>
        <v>1124300</v>
      </c>
      <c r="BW36" s="17">
        <f t="shared" si="147"/>
        <v>93691.666666665114</v>
      </c>
      <c r="BX36" s="17">
        <f t="shared" si="147"/>
        <v>-175956.52000000048</v>
      </c>
      <c r="BY36" s="17">
        <f t="shared" si="147"/>
        <v>-263198.78666666662</v>
      </c>
      <c r="BZ36" s="24">
        <f t="shared" si="82"/>
        <v>-280.92016721516069</v>
      </c>
      <c r="CA36" s="17">
        <f t="shared" ref="CA36:CF36" si="148">CA34-CA35</f>
        <v>0</v>
      </c>
      <c r="CB36" s="17">
        <f t="shared" si="148"/>
        <v>1280225.3000000119</v>
      </c>
      <c r="CC36" s="17">
        <f t="shared" si="148"/>
        <v>27092512.859999985</v>
      </c>
      <c r="CD36" s="17">
        <f t="shared" si="148"/>
        <v>2257709.4049999993</v>
      </c>
      <c r="CE36" s="17">
        <f t="shared" si="148"/>
        <v>-2059955.8000000007</v>
      </c>
      <c r="CF36" s="17">
        <f t="shared" si="148"/>
        <v>-4317665.2049999991</v>
      </c>
      <c r="CG36" s="24">
        <f t="shared" si="86"/>
        <v>-191.24096287316485</v>
      </c>
      <c r="CH36" s="17">
        <f t="shared" ref="CH36:CM36" si="149">CH34-CH35</f>
        <v>0</v>
      </c>
      <c r="CI36" s="17">
        <f t="shared" si="149"/>
        <v>725260.43000000156</v>
      </c>
      <c r="CJ36" s="17">
        <f t="shared" si="149"/>
        <v>84400</v>
      </c>
      <c r="CK36" s="17">
        <f t="shared" si="149"/>
        <v>7033.3333333320916</v>
      </c>
      <c r="CL36" s="17">
        <f t="shared" si="149"/>
        <v>-823721.4299999997</v>
      </c>
      <c r="CM36" s="17">
        <f t="shared" si="149"/>
        <v>-830754.76333333342</v>
      </c>
      <c r="CN36" s="24">
        <f t="shared" si="90"/>
        <v>-11811.679099528154</v>
      </c>
      <c r="CO36" s="17">
        <f t="shared" ref="CO36:CT36" si="150">CO34-CO35</f>
        <v>0</v>
      </c>
      <c r="CP36" s="17">
        <f t="shared" si="150"/>
        <v>4216472.049999997</v>
      </c>
      <c r="CQ36" s="17">
        <f t="shared" si="150"/>
        <v>5102474.9799999893</v>
      </c>
      <c r="CR36" s="17">
        <f t="shared" si="150"/>
        <v>425206.24833333306</v>
      </c>
      <c r="CS36" s="17">
        <f t="shared" si="150"/>
        <v>-796980.52000000048</v>
      </c>
      <c r="CT36" s="17">
        <f t="shared" si="150"/>
        <v>-1222186.7683333333</v>
      </c>
      <c r="CU36" s="24">
        <f t="shared" si="94"/>
        <v>-287.4338684165387</v>
      </c>
      <c r="CV36" s="17">
        <f t="shared" ref="CV36:DA36" si="151">CV34-CV35</f>
        <v>0</v>
      </c>
      <c r="CW36" s="17">
        <f t="shared" si="151"/>
        <v>1485839.4300000072</v>
      </c>
      <c r="CX36" s="17">
        <f t="shared" si="151"/>
        <v>2976701</v>
      </c>
      <c r="CY36" s="17">
        <f t="shared" si="151"/>
        <v>248058.41666666605</v>
      </c>
      <c r="CZ36" s="17">
        <f t="shared" si="151"/>
        <v>-158219.95000000042</v>
      </c>
      <c r="DA36" s="17">
        <f t="shared" si="151"/>
        <v>-406278.3666666667</v>
      </c>
      <c r="DB36" s="24">
        <f t="shared" si="98"/>
        <v>-163.78334270052696</v>
      </c>
      <c r="DC36" s="17">
        <f t="shared" ref="DC36:DH36" si="152">DC34-DC35</f>
        <v>0</v>
      </c>
      <c r="DD36" s="17">
        <f t="shared" si="152"/>
        <v>1077988.4499999955</v>
      </c>
      <c r="DE36" s="17">
        <f t="shared" si="152"/>
        <v>3850000</v>
      </c>
      <c r="DF36" s="17">
        <f t="shared" si="152"/>
        <v>320833.33333333209</v>
      </c>
      <c r="DG36" s="17">
        <f t="shared" si="152"/>
        <v>-611226.44000000041</v>
      </c>
      <c r="DH36" s="17">
        <f t="shared" si="152"/>
        <v>-932059.77333333355</v>
      </c>
      <c r="DI36" s="24">
        <f t="shared" si="102"/>
        <v>-290.51213714285831</v>
      </c>
      <c r="DJ36" s="17">
        <f t="shared" ref="DJ36:DM36" si="153">DJ34-DJ35</f>
        <v>0</v>
      </c>
      <c r="DK36" s="17">
        <f t="shared" si="153"/>
        <v>26914218.410000324</v>
      </c>
      <c r="DL36" s="17">
        <f>DL34-DL35</f>
        <v>-92059082.930000305</v>
      </c>
      <c r="DM36" s="17">
        <f t="shared" si="153"/>
        <v>-3804923.5775000155</v>
      </c>
      <c r="DN36" s="17">
        <f>DN34-DN35</f>
        <v>60642252.970000058</v>
      </c>
      <c r="DO36" s="17">
        <f>DO34-DO35</f>
        <v>64447176.547500029</v>
      </c>
      <c r="DP36" s="24">
        <f>DO36/DM36*100</f>
        <v>-1693.7837313895373</v>
      </c>
      <c r="DQ36" s="17">
        <f t="shared" ref="DQ36" si="15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118" t="str">
        <f>IF((T36&gt;0),"ผลเกินดุล","ผลขาดดุล")</f>
        <v>ผลขาดดุล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90" t="str">
        <f>IF((AA36&gt;0),"ผลเกินดุล","ผลขาดดุล")</f>
        <v>ผลขาดดุล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90" t="str">
        <f>IF((AH36&gt;0),"ผลเกินดุล","ผลขาดดุล")</f>
        <v>ผลขาดดุล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90" t="str">
        <f>IF((AO36&gt;0),"ผลเกินดุล","ผลขาดดุล")</f>
        <v>ผลขาดดุล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90" t="str">
        <f>IF((AV36&gt;0),"ผลเกินดุล","ผลขาดดุล")</f>
        <v>ผลขาดดุล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90" t="str">
        <f>IF((BJ36&gt;0),"ผลเกินดุล","ผลขาดดุล")</f>
        <v>ผลขาดดุล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90" t="str">
        <f>IF((BQ36&gt;0),"ผลเกินดุล","ผลขาดดุล")</f>
        <v>ผลขาดดุล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90" t="str">
        <f>IF((BX36&gt;0),"ผลเกินดุล","ผลขาดดุล")</f>
        <v>ผลขาดดุล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90" t="str">
        <f>IF((CE36&gt;0),"ผลเกินดุล","ผลขาดดุล")</f>
        <v>ผลขาดดุล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90" t="str">
        <f>IF((CL36&gt;0),"ผลเกินดุล","ผลขาดดุล")</f>
        <v>ผลขาดดุล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90" t="str">
        <f>IF((CS36&gt;0),"ผลเกินดุล","ผลขาดดุล")</f>
        <v>ผลขาดดุล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90" t="str">
        <f>IF((CZ36&gt;0),"ผลเกินดุล","ผลขาดดุล")</f>
        <v>ผลขาดดุล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90" t="str">
        <f>IF((DG36&gt;0),"ผลเกินดุล","ผลขาดดุล")</f>
        <v>ผลขาดดุล</v>
      </c>
      <c r="DH37" s="17"/>
      <c r="DI37" s="17"/>
      <c r="DJ37" s="17"/>
      <c r="DK37" s="17"/>
      <c r="DL37" s="90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2904</v>
      </c>
      <c r="C38" s="108">
        <v>369844126.69999999</v>
      </c>
      <c r="D38" s="108">
        <v>369844126.69999999</v>
      </c>
      <c r="E38" s="108">
        <v>30820343.891666666</v>
      </c>
      <c r="F38" s="108">
        <v>394910676.7299999</v>
      </c>
      <c r="G38" s="108">
        <v>364090332.83833331</v>
      </c>
      <c r="H38" s="105">
        <v>1181.3311821506884</v>
      </c>
      <c r="I38" s="104" t="s">
        <v>2891</v>
      </c>
      <c r="J38" s="108">
        <v>-38544130.100000001</v>
      </c>
      <c r="K38" s="108">
        <v>-38544130.100000001</v>
      </c>
      <c r="L38" s="108">
        <v>-3212010.8416666668</v>
      </c>
      <c r="M38" s="108">
        <v>-7587993.8400000371</v>
      </c>
      <c r="N38" s="108">
        <v>-4375982.998333374</v>
      </c>
      <c r="O38" s="105">
        <v>136.23811419212825</v>
      </c>
      <c r="P38" s="104" t="s">
        <v>2890</v>
      </c>
      <c r="Q38" s="108">
        <v>5708565.1600000001</v>
      </c>
      <c r="R38" s="108">
        <v>5708565.1600000001</v>
      </c>
      <c r="S38" s="108">
        <v>475713.76333333337</v>
      </c>
      <c r="T38" s="108">
        <v>10719033.259999998</v>
      </c>
      <c r="U38" s="108">
        <v>10243319.496666668</v>
      </c>
      <c r="V38" s="105">
        <v>2153.2527091273491</v>
      </c>
      <c r="W38" s="104" t="s">
        <v>2891</v>
      </c>
      <c r="X38" s="108">
        <v>11697254.869999999</v>
      </c>
      <c r="Y38" s="108">
        <v>11697254.869999999</v>
      </c>
      <c r="Z38" s="108">
        <v>974771.23916666664</v>
      </c>
      <c r="AA38" s="108">
        <v>10119793.550000001</v>
      </c>
      <c r="AB38" s="108">
        <v>9145022.3108333331</v>
      </c>
      <c r="AC38" s="105">
        <v>938.17112604301144</v>
      </c>
      <c r="AD38" s="104" t="s">
        <v>2891</v>
      </c>
      <c r="AE38" s="108">
        <v>15303642.99</v>
      </c>
      <c r="AF38" s="108">
        <v>15303642.99</v>
      </c>
      <c r="AG38" s="108">
        <v>1275303.5825</v>
      </c>
      <c r="AH38" s="108">
        <v>13504149.920000004</v>
      </c>
      <c r="AI38" s="108">
        <v>12228846.3375</v>
      </c>
      <c r="AJ38" s="105">
        <v>958.89688583227974</v>
      </c>
      <c r="AK38" s="104" t="s">
        <v>2891</v>
      </c>
      <c r="AL38" s="108">
        <v>5321137.82</v>
      </c>
      <c r="AM38" s="108">
        <v>5321137.82</v>
      </c>
      <c r="AN38" s="108">
        <v>443428.15166666667</v>
      </c>
      <c r="AO38" s="108">
        <v>4043774.429999996</v>
      </c>
      <c r="AP38" s="108">
        <v>3600346.2783333333</v>
      </c>
      <c r="AQ38" s="105">
        <v>811.93452982204462</v>
      </c>
      <c r="AR38" s="104" t="s">
        <v>2891</v>
      </c>
      <c r="AS38" s="108">
        <v>6288244.4800000004</v>
      </c>
      <c r="AT38" s="108">
        <v>6288244.4800000004</v>
      </c>
      <c r="AU38" s="108">
        <v>524020.37333333335</v>
      </c>
      <c r="AV38" s="108">
        <v>6745356.6400000136</v>
      </c>
      <c r="AW38" s="108">
        <v>6221336.2666666768</v>
      </c>
      <c r="AX38" s="105">
        <v>1187.2317534320821</v>
      </c>
      <c r="AY38" s="104" t="s">
        <v>2891</v>
      </c>
      <c r="AZ38" s="108">
        <v>8394598.0399999991</v>
      </c>
      <c r="BA38" s="108">
        <v>8394598.0399999991</v>
      </c>
      <c r="BB38" s="108">
        <v>699549.83666666667</v>
      </c>
      <c r="BC38" s="108">
        <v>8412715.2399999816</v>
      </c>
      <c r="BD38" s="108">
        <v>7713165.4033333128</v>
      </c>
      <c r="BE38" s="105">
        <v>1102.5898369280319</v>
      </c>
      <c r="BF38" s="104" t="s">
        <v>2891</v>
      </c>
      <c r="BG38" s="108">
        <v>5159522.47</v>
      </c>
      <c r="BH38" s="108">
        <v>5159522.47</v>
      </c>
      <c r="BI38" s="108">
        <v>429960.20583333337</v>
      </c>
      <c r="BJ38" s="108">
        <v>6453457.4099999974</v>
      </c>
      <c r="BK38" s="108">
        <v>6023497.2041666666</v>
      </c>
      <c r="BL38" s="105">
        <v>1400.9429529628542</v>
      </c>
      <c r="BM38" s="104" t="s">
        <v>2891</v>
      </c>
      <c r="BN38" s="108">
        <v>12313110.73</v>
      </c>
      <c r="BO38" s="108">
        <v>12313110.73</v>
      </c>
      <c r="BP38" s="108">
        <v>1026092.5608333334</v>
      </c>
      <c r="BQ38" s="108">
        <v>11666195.219999995</v>
      </c>
      <c r="BR38" s="108">
        <v>10640102.659166666</v>
      </c>
      <c r="BS38" s="105">
        <v>1036.9534937983944</v>
      </c>
      <c r="BT38" s="104" t="s">
        <v>2891</v>
      </c>
      <c r="BU38" s="108">
        <v>16620492.65</v>
      </c>
      <c r="BV38" s="108">
        <v>16620492.65</v>
      </c>
      <c r="BW38" s="108">
        <v>1385041.0541666667</v>
      </c>
      <c r="BX38" s="108">
        <v>19442948.75</v>
      </c>
      <c r="BY38" s="108">
        <v>18057907.695833333</v>
      </c>
      <c r="BZ38" s="105">
        <v>1303.7814035554475</v>
      </c>
      <c r="CA38" s="104" t="s">
        <v>2891</v>
      </c>
      <c r="CB38" s="108">
        <v>52372967.990000002</v>
      </c>
      <c r="CC38" s="108">
        <v>52372967.990000002</v>
      </c>
      <c r="CD38" s="108">
        <v>4364413.9991666665</v>
      </c>
      <c r="CE38" s="108">
        <v>52125174.840000004</v>
      </c>
      <c r="CF38" s="108">
        <v>47760760.840833336</v>
      </c>
      <c r="CG38" s="105">
        <v>1094.3224187703706</v>
      </c>
      <c r="CH38" s="104" t="s">
        <v>2891</v>
      </c>
      <c r="CI38" s="108">
        <v>3819531.09</v>
      </c>
      <c r="CJ38" s="108">
        <v>3819531.09</v>
      </c>
      <c r="CK38" s="108">
        <v>318294.25750000001</v>
      </c>
      <c r="CL38" s="108">
        <v>3718967.68</v>
      </c>
      <c r="CM38" s="108">
        <v>3400673.4224999999</v>
      </c>
      <c r="CN38" s="105">
        <v>1068.4055217364389</v>
      </c>
      <c r="CO38" s="104" t="s">
        <v>2891</v>
      </c>
      <c r="CP38" s="108">
        <v>5066470.7699999996</v>
      </c>
      <c r="CQ38" s="108">
        <v>5066470.7699999996</v>
      </c>
      <c r="CR38" s="108">
        <v>422205.89750000002</v>
      </c>
      <c r="CS38" s="108">
        <v>4240012.6199999992</v>
      </c>
      <c r="CT38" s="108">
        <v>3817806.7225000001</v>
      </c>
      <c r="CU38" s="105">
        <v>904.25234349077266</v>
      </c>
      <c r="CV38" s="104" t="s">
        <v>2891</v>
      </c>
      <c r="CW38" s="108">
        <v>-5238119.3</v>
      </c>
      <c r="CX38" s="108">
        <v>-5238119.3</v>
      </c>
      <c r="CY38" s="108">
        <v>-436509.94166666665</v>
      </c>
      <c r="CZ38" s="108">
        <v>-3545406.2199999979</v>
      </c>
      <c r="DA38" s="108">
        <v>-3108896.2783333333</v>
      </c>
      <c r="DB38" s="105">
        <v>712.21660300864096</v>
      </c>
      <c r="DC38" s="104" t="s">
        <v>2890</v>
      </c>
      <c r="DD38" s="108">
        <v>4577492.82</v>
      </c>
      <c r="DE38" s="108">
        <v>4577492.82</v>
      </c>
      <c r="DF38" s="108">
        <v>381457.73499999999</v>
      </c>
      <c r="DG38" s="108">
        <v>5858980.54</v>
      </c>
      <c r="DH38" s="108">
        <v>5477522.8049999997</v>
      </c>
      <c r="DI38" s="105">
        <v>1435.9448773531881</v>
      </c>
      <c r="DJ38" s="104" t="s">
        <v>2891</v>
      </c>
      <c r="DK38" s="15">
        <f>C38+J38+Q38+X38+AE38+AL38+AS38+AZ38+BG38+BN38+BU38+CB38+CI38+CP38+CW38+DD38</f>
        <v>478704909.18000001</v>
      </c>
      <c r="DL38" s="15">
        <f t="shared" ref="DL38:DP40" si="155">D38+K38+R38+Y38+AF38+AM38+AT38+BA38+BH38+BO38+BV38+CC38+CJ38+CQ38+CX38+DE38</f>
        <v>478704909.18000001</v>
      </c>
      <c r="DM38" s="15">
        <f t="shared" si="155"/>
        <v>39892075.764999993</v>
      </c>
      <c r="DN38" s="15">
        <f t="shared" si="155"/>
        <v>540827836.76999986</v>
      </c>
      <c r="DO38" s="15">
        <f t="shared" si="155"/>
        <v>500935761.00499988</v>
      </c>
      <c r="DP38" s="15">
        <f t="shared" si="155"/>
        <v>17426.465752203723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2905</v>
      </c>
      <c r="C39" s="108">
        <v>228711876.84</v>
      </c>
      <c r="D39" s="108">
        <v>228711876.84</v>
      </c>
      <c r="E39" s="108">
        <v>19059323.07</v>
      </c>
      <c r="F39" s="108">
        <v>277856230.33999991</v>
      </c>
      <c r="G39" s="108">
        <v>258796907.27000001</v>
      </c>
      <c r="H39" s="105">
        <v>1357.8494174189996</v>
      </c>
      <c r="I39" s="104" t="s">
        <v>2891</v>
      </c>
      <c r="J39" s="108">
        <v>82908171.25</v>
      </c>
      <c r="K39" s="108">
        <v>82908171.25</v>
      </c>
      <c r="L39" s="108">
        <v>6909014.270833334</v>
      </c>
      <c r="M39" s="108">
        <v>111527778.12000002</v>
      </c>
      <c r="N39" s="108">
        <v>104618763.84916666</v>
      </c>
      <c r="O39" s="105">
        <v>1514.2357469258495</v>
      </c>
      <c r="P39" s="104" t="s">
        <v>2891</v>
      </c>
      <c r="Q39" s="108">
        <v>19266999</v>
      </c>
      <c r="R39" s="108">
        <v>19266999</v>
      </c>
      <c r="S39" s="108">
        <v>1605583.25</v>
      </c>
      <c r="T39" s="108">
        <v>19467892.370000005</v>
      </c>
      <c r="U39" s="108">
        <v>17862309.120000001</v>
      </c>
      <c r="V39" s="105">
        <v>1112.5121740028117</v>
      </c>
      <c r="W39" s="104" t="s">
        <v>2891</v>
      </c>
      <c r="X39" s="108">
        <v>12664163.289999999</v>
      </c>
      <c r="Y39" s="108">
        <v>12664163.289999999</v>
      </c>
      <c r="Z39" s="108">
        <v>1055346.9408333332</v>
      </c>
      <c r="AA39" s="108">
        <v>10253371.670000002</v>
      </c>
      <c r="AB39" s="108">
        <v>9198024.7291666679</v>
      </c>
      <c r="AC39" s="105">
        <v>871.56406801194987</v>
      </c>
      <c r="AD39" s="104" t="s">
        <v>2891</v>
      </c>
      <c r="AE39" s="108">
        <v>21362622.5</v>
      </c>
      <c r="AF39" s="108">
        <v>21362622.5</v>
      </c>
      <c r="AG39" s="108">
        <v>1780218.5416666667</v>
      </c>
      <c r="AH39" s="108">
        <v>18377348.390000001</v>
      </c>
      <c r="AI39" s="108">
        <v>16597129.848333333</v>
      </c>
      <c r="AJ39" s="105">
        <v>932.30855986899542</v>
      </c>
      <c r="AK39" s="104" t="s">
        <v>2891</v>
      </c>
      <c r="AL39" s="108">
        <v>19021695.550000001</v>
      </c>
      <c r="AM39" s="108">
        <v>19021695.550000001</v>
      </c>
      <c r="AN39" s="108">
        <v>1585141.2958333334</v>
      </c>
      <c r="AO39" s="108">
        <v>15194967.279999999</v>
      </c>
      <c r="AP39" s="108">
        <v>13609825.984166667</v>
      </c>
      <c r="AQ39" s="105">
        <v>858.58756061312306</v>
      </c>
      <c r="AR39" s="104" t="s">
        <v>2891</v>
      </c>
      <c r="AS39" s="108">
        <v>37797644.850000001</v>
      </c>
      <c r="AT39" s="108">
        <v>37797644.850000001</v>
      </c>
      <c r="AU39" s="108">
        <v>3149803.7374999998</v>
      </c>
      <c r="AV39" s="108">
        <v>37018609.480000004</v>
      </c>
      <c r="AW39" s="108">
        <v>33868805.7425</v>
      </c>
      <c r="AX39" s="105">
        <v>1075.2671774204468</v>
      </c>
      <c r="AY39" s="104" t="s">
        <v>2891</v>
      </c>
      <c r="AZ39" s="108">
        <v>23159578.579999998</v>
      </c>
      <c r="BA39" s="108">
        <v>23159578.579999998</v>
      </c>
      <c r="BB39" s="108">
        <v>1929964.8816666668</v>
      </c>
      <c r="BC39" s="108">
        <v>21768067.120000001</v>
      </c>
      <c r="BD39" s="108">
        <v>19838102.238333333</v>
      </c>
      <c r="BE39" s="105">
        <v>1027.8996486817766</v>
      </c>
      <c r="BF39" s="104" t="s">
        <v>2891</v>
      </c>
      <c r="BG39" s="108">
        <v>27929360.649999999</v>
      </c>
      <c r="BH39" s="108">
        <v>27929360.649999999</v>
      </c>
      <c r="BI39" s="108">
        <v>2327446.7208333337</v>
      </c>
      <c r="BJ39" s="108">
        <v>23353855.620000001</v>
      </c>
      <c r="BK39" s="108">
        <v>21026408.899166666</v>
      </c>
      <c r="BL39" s="105">
        <v>903.41096580024998</v>
      </c>
      <c r="BM39" s="104" t="s">
        <v>2891</v>
      </c>
      <c r="BN39" s="108">
        <v>21030590.989999998</v>
      </c>
      <c r="BO39" s="108">
        <v>21030590.989999998</v>
      </c>
      <c r="BP39" s="108">
        <v>1752549.2491666668</v>
      </c>
      <c r="BQ39" s="108">
        <v>14778764.649999999</v>
      </c>
      <c r="BR39" s="108">
        <v>13026215.400833335</v>
      </c>
      <c r="BS39" s="105">
        <v>743.27243054808696</v>
      </c>
      <c r="BT39" s="104" t="s">
        <v>2891</v>
      </c>
      <c r="BU39" s="108">
        <v>24658011.800000001</v>
      </c>
      <c r="BV39" s="108">
        <v>24658011.800000001</v>
      </c>
      <c r="BW39" s="108">
        <v>2054834.3166666667</v>
      </c>
      <c r="BX39" s="108">
        <v>22019847.850000001</v>
      </c>
      <c r="BY39" s="108">
        <v>19965013.533333331</v>
      </c>
      <c r="BZ39" s="105">
        <v>971.61184098387037</v>
      </c>
      <c r="CA39" s="104" t="s">
        <v>2891</v>
      </c>
      <c r="CB39" s="108">
        <v>49327094.710000001</v>
      </c>
      <c r="CC39" s="108">
        <v>49327094.710000001</v>
      </c>
      <c r="CD39" s="108">
        <v>4110591.2258333336</v>
      </c>
      <c r="CE39" s="108">
        <v>51651911.200000003</v>
      </c>
      <c r="CF39" s="108">
        <v>47541319.974166669</v>
      </c>
      <c r="CG39" s="105">
        <v>1156.5567423826894</v>
      </c>
      <c r="CH39" s="104" t="s">
        <v>2891</v>
      </c>
      <c r="CI39" s="108">
        <v>6467263.2599999998</v>
      </c>
      <c r="CJ39" s="108">
        <v>6467263.2599999998</v>
      </c>
      <c r="CK39" s="108">
        <v>538938.60499999998</v>
      </c>
      <c r="CL39" s="108">
        <v>4608903.66</v>
      </c>
      <c r="CM39" s="108">
        <v>4069965.0550000002</v>
      </c>
      <c r="CN39" s="105">
        <v>755.18157675863654</v>
      </c>
      <c r="CO39" s="104" t="s">
        <v>2891</v>
      </c>
      <c r="CP39" s="108">
        <v>10662403.92</v>
      </c>
      <c r="CQ39" s="108">
        <v>10662403.92</v>
      </c>
      <c r="CR39" s="108">
        <v>888533.66</v>
      </c>
      <c r="CS39" s="108">
        <v>9375904.8200000003</v>
      </c>
      <c r="CT39" s="108">
        <v>8487371.1600000001</v>
      </c>
      <c r="CU39" s="105">
        <v>955.21098885550373</v>
      </c>
      <c r="CV39" s="104" t="s">
        <v>2891</v>
      </c>
      <c r="CW39" s="108">
        <v>5380700.8700000001</v>
      </c>
      <c r="CX39" s="108">
        <v>5380700.8700000001</v>
      </c>
      <c r="CY39" s="108">
        <v>448391.73916666675</v>
      </c>
      <c r="CZ39" s="108">
        <v>5338156.5500000007</v>
      </c>
      <c r="DA39" s="108">
        <v>4889764.810833334</v>
      </c>
      <c r="DB39" s="105">
        <v>1090.5117966537323</v>
      </c>
      <c r="DC39" s="104" t="s">
        <v>2891</v>
      </c>
      <c r="DD39" s="108">
        <v>9025251.6600000001</v>
      </c>
      <c r="DE39" s="108">
        <v>9025251.6600000001</v>
      </c>
      <c r="DF39" s="108">
        <v>752104.30500000005</v>
      </c>
      <c r="DG39" s="108">
        <v>8028393.4400000004</v>
      </c>
      <c r="DH39" s="108">
        <v>7276289.1349999998</v>
      </c>
      <c r="DI39" s="105">
        <v>967.45745059922228</v>
      </c>
      <c r="DJ39" s="104" t="s">
        <v>2891</v>
      </c>
      <c r="DK39" s="15">
        <f>C39+J39+Q39+X39+AE39+AL39+AS39+AZ39+BG39+BN39+BU39+CB39+CI39+CP39+CW39+DD39</f>
        <v>599373429.72000003</v>
      </c>
      <c r="DL39" s="15">
        <f t="shared" si="155"/>
        <v>599373429.72000003</v>
      </c>
      <c r="DM39" s="15">
        <f t="shared" si="155"/>
        <v>49947785.810000002</v>
      </c>
      <c r="DN39" s="15">
        <f t="shared" si="155"/>
        <v>650620002.56000006</v>
      </c>
      <c r="DO39" s="15">
        <f t="shared" si="155"/>
        <v>600672216.74999988</v>
      </c>
      <c r="DP39" s="15">
        <f t="shared" si="155"/>
        <v>16293.438145525943</v>
      </c>
      <c r="DQ39" s="15" t="str">
        <f t="shared" ref="DQ39:DQ40" si="156">IF((DO39&gt;0),"OK","Not OK")</f>
        <v>OK</v>
      </c>
    </row>
    <row r="40" spans="1:197" s="25" customFormat="1" ht="15.75" customHeight="1">
      <c r="A40" s="15" t="s">
        <v>2854</v>
      </c>
      <c r="B40" s="30" t="s">
        <v>2906</v>
      </c>
      <c r="C40" s="108">
        <v>253813670.53</v>
      </c>
      <c r="D40" s="108">
        <v>-253813670.53</v>
      </c>
      <c r="E40" s="108">
        <v>-21151139.210833333</v>
      </c>
      <c r="F40" s="108">
        <v>-316609387.20999992</v>
      </c>
      <c r="G40" s="108">
        <v>-295458247.99916667</v>
      </c>
      <c r="H40" s="105">
        <v>1396.8904703148889</v>
      </c>
      <c r="I40" s="104" t="s">
        <v>2891</v>
      </c>
      <c r="J40" s="108">
        <v>174762083.09</v>
      </c>
      <c r="K40" s="108">
        <v>-174762083.09</v>
      </c>
      <c r="L40" s="108">
        <v>-14563506.924166666</v>
      </c>
      <c r="M40" s="108">
        <v>-173446738.10999998</v>
      </c>
      <c r="N40" s="108">
        <v>-158883231.18583333</v>
      </c>
      <c r="O40" s="105">
        <v>1090.9682126231744</v>
      </c>
      <c r="P40" s="104" t="s">
        <v>2891</v>
      </c>
      <c r="Q40" s="108">
        <v>28839156.949999999</v>
      </c>
      <c r="R40" s="108">
        <v>-28839156.949999999</v>
      </c>
      <c r="S40" s="108">
        <v>-2403263.0791666666</v>
      </c>
      <c r="T40" s="108">
        <v>-20258657.239999998</v>
      </c>
      <c r="U40" s="108">
        <v>-17855394.160833333</v>
      </c>
      <c r="V40" s="105">
        <v>742.96460989300863</v>
      </c>
      <c r="W40" s="104" t="s">
        <v>2891</v>
      </c>
      <c r="X40" s="108">
        <v>10686795.52</v>
      </c>
      <c r="Y40" s="108">
        <v>-10686795.52</v>
      </c>
      <c r="Z40" s="108">
        <v>-890566.29333333333</v>
      </c>
      <c r="AA40" s="108">
        <v>-9928365.3900000006</v>
      </c>
      <c r="AB40" s="108">
        <v>-9037799.0966666657</v>
      </c>
      <c r="AC40" s="105">
        <v>1014.8373191667467</v>
      </c>
      <c r="AD40" s="104" t="s">
        <v>2891</v>
      </c>
      <c r="AE40" s="108">
        <v>15454397.6</v>
      </c>
      <c r="AF40" s="108">
        <v>-15454397.6</v>
      </c>
      <c r="AG40" s="108">
        <v>-1287866.4666666666</v>
      </c>
      <c r="AH40" s="108">
        <v>-14235443.899999999</v>
      </c>
      <c r="AI40" s="108">
        <v>-12947577.433333334</v>
      </c>
      <c r="AJ40" s="105">
        <v>1005.3509248396714</v>
      </c>
      <c r="AK40" s="104" t="s">
        <v>2891</v>
      </c>
      <c r="AL40" s="108">
        <v>18420857.489999998</v>
      </c>
      <c r="AM40" s="108">
        <v>-18420857.489999998</v>
      </c>
      <c r="AN40" s="108">
        <v>-1535071.4575</v>
      </c>
      <c r="AO40" s="108">
        <v>-17409403.100000001</v>
      </c>
      <c r="AP40" s="108">
        <v>-15874331.6425</v>
      </c>
      <c r="AQ40" s="105">
        <v>1034.1102731694818</v>
      </c>
      <c r="AR40" s="104" t="s">
        <v>2891</v>
      </c>
      <c r="AS40" s="108">
        <v>65019170.420000002</v>
      </c>
      <c r="AT40" s="108">
        <v>-65019170.420000002</v>
      </c>
      <c r="AU40" s="108">
        <v>-5418264.2016666671</v>
      </c>
      <c r="AV40" s="108">
        <v>-60349322.119999997</v>
      </c>
      <c r="AW40" s="108">
        <v>-54931057.918333337</v>
      </c>
      <c r="AX40" s="105">
        <v>1013.8128351407531</v>
      </c>
      <c r="AY40" s="104" t="s">
        <v>2891</v>
      </c>
      <c r="AZ40" s="108">
        <v>28768839.829999998</v>
      </c>
      <c r="BA40" s="108">
        <v>-28768839.829999998</v>
      </c>
      <c r="BB40" s="108">
        <v>-2397403.3191666664</v>
      </c>
      <c r="BC40" s="108">
        <v>-27726206.859999999</v>
      </c>
      <c r="BD40" s="108">
        <v>-25328803.540833332</v>
      </c>
      <c r="BE40" s="105">
        <v>1056.5099054604455</v>
      </c>
      <c r="BF40" s="104" t="s">
        <v>2891</v>
      </c>
      <c r="BG40" s="108">
        <v>28460544.68</v>
      </c>
      <c r="BH40" s="108">
        <v>-28460544.68</v>
      </c>
      <c r="BI40" s="108">
        <v>-2371712.0566666666</v>
      </c>
      <c r="BJ40" s="108">
        <v>-22985134.330000002</v>
      </c>
      <c r="BK40" s="108">
        <v>-20613422.273333333</v>
      </c>
      <c r="BL40" s="105">
        <v>869.13679994967674</v>
      </c>
      <c r="BM40" s="104" t="s">
        <v>2891</v>
      </c>
      <c r="BN40" s="108">
        <v>18535160.57</v>
      </c>
      <c r="BO40" s="108">
        <v>-18535160.57</v>
      </c>
      <c r="BP40" s="108">
        <v>-1544596.7141666666</v>
      </c>
      <c r="BQ40" s="108">
        <v>-14706561.969999999</v>
      </c>
      <c r="BR40" s="108">
        <v>-13161965.255833333</v>
      </c>
      <c r="BS40" s="105">
        <v>852.12956463748617</v>
      </c>
      <c r="BT40" s="104" t="s">
        <v>2891</v>
      </c>
      <c r="BU40" s="108">
        <v>17812824.739999998</v>
      </c>
      <c r="BV40" s="108">
        <v>-17812824.739999998</v>
      </c>
      <c r="BW40" s="108">
        <v>-1484402.0616666665</v>
      </c>
      <c r="BX40" s="108">
        <v>-12947112.739999998</v>
      </c>
      <c r="BY40" s="108">
        <v>-11462710.678333333</v>
      </c>
      <c r="BZ40" s="105">
        <v>772.21064119670893</v>
      </c>
      <c r="CA40" s="104" t="s">
        <v>2891</v>
      </c>
      <c r="CB40" s="108">
        <v>21693918.300000001</v>
      </c>
      <c r="CC40" s="108">
        <v>-21693918.300000001</v>
      </c>
      <c r="CD40" s="108">
        <v>-1807826.5249999999</v>
      </c>
      <c r="CE40" s="108">
        <v>-26103107.020000003</v>
      </c>
      <c r="CF40" s="108">
        <v>-24295280.495000001</v>
      </c>
      <c r="CG40" s="105">
        <v>1343.8944588447168</v>
      </c>
      <c r="CH40" s="104" t="s">
        <v>2891</v>
      </c>
      <c r="CI40" s="108">
        <v>5527415.6299999999</v>
      </c>
      <c r="CJ40" s="108">
        <v>-5527415.6299999999</v>
      </c>
      <c r="CK40" s="108">
        <v>-460617.96916666673</v>
      </c>
      <c r="CL40" s="108">
        <v>-3609117.0699999994</v>
      </c>
      <c r="CM40" s="108">
        <v>-3148499.1008333331</v>
      </c>
      <c r="CN40" s="105">
        <v>683.53805356953035</v>
      </c>
      <c r="CO40" s="104" t="s">
        <v>2891</v>
      </c>
      <c r="CP40" s="108">
        <v>18184805.420000002</v>
      </c>
      <c r="CQ40" s="108">
        <v>-18184805.420000002</v>
      </c>
      <c r="CR40" s="108">
        <v>-1515400.4516666667</v>
      </c>
      <c r="CS40" s="108">
        <v>-16790890.920000002</v>
      </c>
      <c r="CT40" s="108">
        <v>-15275490.468333332</v>
      </c>
      <c r="CU40" s="105">
        <v>1008.0167556722749</v>
      </c>
      <c r="CV40" s="104" t="s">
        <v>2891</v>
      </c>
      <c r="CW40" s="108">
        <v>15987411.220000001</v>
      </c>
      <c r="CX40" s="108">
        <v>-15987411.220000001</v>
      </c>
      <c r="CY40" s="108">
        <v>-1332284.2683333335</v>
      </c>
      <c r="CZ40" s="108">
        <v>-14423873.950000003</v>
      </c>
      <c r="DA40" s="108">
        <v>-13091589.681666667</v>
      </c>
      <c r="DB40" s="105">
        <v>982.64236791176995</v>
      </c>
      <c r="DC40" s="104" t="s">
        <v>2891</v>
      </c>
      <c r="DD40" s="108">
        <v>8579618.7599999998</v>
      </c>
      <c r="DE40" s="108">
        <v>-8579618.7599999998</v>
      </c>
      <c r="DF40" s="108">
        <v>-714968.23</v>
      </c>
      <c r="DG40" s="108">
        <v>-6428889.2000000002</v>
      </c>
      <c r="DH40" s="108">
        <v>-5713920.9699999997</v>
      </c>
      <c r="DI40" s="105">
        <v>799.18529666695815</v>
      </c>
      <c r="DJ40" s="104" t="s">
        <v>2891</v>
      </c>
      <c r="DK40" s="15">
        <f>C40+J40+Q40+X40+AE40+AL40+AS40+AZ40+BG40+BN40+BU40+CB40+CI40+CP40+CW40+DD40</f>
        <v>730546670.75</v>
      </c>
      <c r="DL40" s="15">
        <f t="shared" si="155"/>
        <v>-730546670.75</v>
      </c>
      <c r="DM40" s="15">
        <f t="shared" si="155"/>
        <v>-60878889.229166664</v>
      </c>
      <c r="DN40" s="15">
        <f t="shared" si="155"/>
        <v>-757958211.13000011</v>
      </c>
      <c r="DO40" s="15">
        <f t="shared" si="155"/>
        <v>-697079321.90083337</v>
      </c>
      <c r="DP40" s="15">
        <f t="shared" si="155"/>
        <v>15666.198489057293</v>
      </c>
      <c r="DQ40" s="15" t="str">
        <f t="shared" si="156"/>
        <v>Not OK</v>
      </c>
    </row>
    <row r="41" spans="1:197" ht="15">
      <c r="A41" s="35"/>
      <c r="B41" s="35" t="s">
        <v>2866</v>
      </c>
      <c r="C41" s="36">
        <f t="shared" ref="C41:AH41" si="157">+C39+C40</f>
        <v>482525547.37</v>
      </c>
      <c r="D41" s="36">
        <f t="shared" si="157"/>
        <v>-25101793.689999998</v>
      </c>
      <c r="E41" s="36">
        <f t="shared" si="157"/>
        <v>-2091816.1408333331</v>
      </c>
      <c r="F41" s="36">
        <f t="shared" si="157"/>
        <v>-38753156.870000005</v>
      </c>
      <c r="G41" s="36">
        <f t="shared" si="157"/>
        <v>-36661340.729166657</v>
      </c>
      <c r="H41" s="36">
        <f t="shared" si="157"/>
        <v>2754.7398877338883</v>
      </c>
      <c r="I41" s="36"/>
      <c r="J41" s="36">
        <f>+J39+J40</f>
        <v>257670254.34</v>
      </c>
      <c r="K41" s="36">
        <f t="shared" si="157"/>
        <v>-91853911.840000004</v>
      </c>
      <c r="L41" s="36">
        <f t="shared" si="157"/>
        <v>-7654492.6533333324</v>
      </c>
      <c r="M41" s="36">
        <f t="shared" si="157"/>
        <v>-61918959.989999965</v>
      </c>
      <c r="N41" s="36">
        <f t="shared" si="157"/>
        <v>-54264467.336666673</v>
      </c>
      <c r="O41" s="36">
        <f t="shared" si="157"/>
        <v>2605.2039595490241</v>
      </c>
      <c r="P41" s="36"/>
      <c r="Q41" s="36">
        <f t="shared" si="157"/>
        <v>48106155.950000003</v>
      </c>
      <c r="R41" s="36">
        <f t="shared" si="157"/>
        <v>-9572157.9499999993</v>
      </c>
      <c r="S41" s="36">
        <f t="shared" si="157"/>
        <v>-797679.8291666666</v>
      </c>
      <c r="T41" s="36">
        <f>+T39+T40</f>
        <v>-790764.86999999359</v>
      </c>
      <c r="U41" s="36">
        <f t="shared" si="157"/>
        <v>6914.9591666683555</v>
      </c>
      <c r="V41" s="36">
        <f t="shared" si="157"/>
        <v>1855.4767838958203</v>
      </c>
      <c r="W41" s="36"/>
      <c r="X41" s="36">
        <f t="shared" si="157"/>
        <v>23350958.809999999</v>
      </c>
      <c r="Y41" s="36">
        <f t="shared" si="157"/>
        <v>1977367.7699999996</v>
      </c>
      <c r="Z41" s="36">
        <f t="shared" si="157"/>
        <v>164780.64749999985</v>
      </c>
      <c r="AA41" s="36">
        <f>+AA39+AA40</f>
        <v>325006.28000000119</v>
      </c>
      <c r="AB41" s="36">
        <f t="shared" si="157"/>
        <v>160225.63250000216</v>
      </c>
      <c r="AC41" s="36">
        <f t="shared" si="157"/>
        <v>1886.4013871786965</v>
      </c>
      <c r="AD41" s="36"/>
      <c r="AE41" s="36">
        <f t="shared" si="157"/>
        <v>36817020.100000001</v>
      </c>
      <c r="AF41" s="36">
        <f t="shared" si="157"/>
        <v>5908224.9000000004</v>
      </c>
      <c r="AG41" s="36">
        <f t="shared" si="157"/>
        <v>492352.07500000019</v>
      </c>
      <c r="AH41" s="36">
        <f t="shared" si="157"/>
        <v>4141904.4900000021</v>
      </c>
      <c r="AI41" s="36">
        <f t="shared" ref="AI41:BL41" si="158">+AI39+AI40</f>
        <v>3649552.4149999991</v>
      </c>
      <c r="AJ41" s="36">
        <f t="shared" si="158"/>
        <v>1937.6594847086667</v>
      </c>
      <c r="AK41" s="36"/>
      <c r="AL41" s="36">
        <f t="shared" si="158"/>
        <v>37442553.039999999</v>
      </c>
      <c r="AM41" s="36">
        <f t="shared" si="158"/>
        <v>600838.06000000238</v>
      </c>
      <c r="AN41" s="36">
        <f t="shared" si="158"/>
        <v>50069.838333333377</v>
      </c>
      <c r="AO41" s="36">
        <f t="shared" si="158"/>
        <v>-2214435.8200000022</v>
      </c>
      <c r="AP41" s="36">
        <f t="shared" si="158"/>
        <v>-2264505.6583333332</v>
      </c>
      <c r="AQ41" s="36">
        <f t="shared" si="158"/>
        <v>1892.6978337826049</v>
      </c>
      <c r="AR41" s="36"/>
      <c r="AS41" s="36">
        <f t="shared" si="158"/>
        <v>102816815.27000001</v>
      </c>
      <c r="AT41" s="36">
        <f t="shared" si="158"/>
        <v>-27221525.57</v>
      </c>
      <c r="AU41" s="36">
        <f t="shared" si="158"/>
        <v>-2268460.4641666673</v>
      </c>
      <c r="AV41" s="36">
        <f>+AV39+AV40</f>
        <v>-23330712.639999993</v>
      </c>
      <c r="AW41" s="36">
        <f t="shared" si="158"/>
        <v>-21062252.175833337</v>
      </c>
      <c r="AX41" s="36">
        <f t="shared" si="158"/>
        <v>2089.0800125612</v>
      </c>
      <c r="AY41" s="36"/>
      <c r="AZ41" s="36">
        <f t="shared" si="158"/>
        <v>51928418.409999996</v>
      </c>
      <c r="BA41" s="36">
        <f t="shared" si="158"/>
        <v>-5609261.25</v>
      </c>
      <c r="BB41" s="36">
        <f t="shared" si="158"/>
        <v>-467438.43749999953</v>
      </c>
      <c r="BC41" s="36">
        <f t="shared" si="158"/>
        <v>-5958139.7399999984</v>
      </c>
      <c r="BD41" s="36">
        <f t="shared" si="158"/>
        <v>-5490701.3024999984</v>
      </c>
      <c r="BE41" s="36">
        <f t="shared" si="158"/>
        <v>2084.4095541422221</v>
      </c>
      <c r="BF41" s="36"/>
      <c r="BG41" s="36">
        <f t="shared" si="158"/>
        <v>56389905.329999998</v>
      </c>
      <c r="BH41" s="36">
        <f t="shared" si="158"/>
        <v>-531184.03000000119</v>
      </c>
      <c r="BI41" s="36">
        <f t="shared" si="158"/>
        <v>-44265.335833332967</v>
      </c>
      <c r="BJ41" s="36">
        <f t="shared" si="158"/>
        <v>368721.28999999911</v>
      </c>
      <c r="BK41" s="36">
        <f t="shared" si="158"/>
        <v>412986.62583333254</v>
      </c>
      <c r="BL41" s="36">
        <f t="shared" si="158"/>
        <v>1772.5477657499268</v>
      </c>
      <c r="BM41" s="36"/>
      <c r="BN41" s="36">
        <f>+BN39+BN40</f>
        <v>39565751.560000002</v>
      </c>
      <c r="BO41" s="36">
        <f t="shared" ref="BO41:CT41" si="159">+BO39+BO40</f>
        <v>2495430.4199999981</v>
      </c>
      <c r="BP41" s="36">
        <f t="shared" si="159"/>
        <v>207952.53500000015</v>
      </c>
      <c r="BQ41" s="36">
        <f>+BQ39+BQ40</f>
        <v>72202.679999999702</v>
      </c>
      <c r="BR41" s="36">
        <f t="shared" si="159"/>
        <v>-135749.85499999858</v>
      </c>
      <c r="BS41" s="36">
        <f t="shared" si="159"/>
        <v>1595.401995185573</v>
      </c>
      <c r="BT41" s="36"/>
      <c r="BU41" s="36">
        <f t="shared" si="159"/>
        <v>42470836.539999999</v>
      </c>
      <c r="BV41" s="36">
        <f t="shared" si="159"/>
        <v>6845187.0600000024</v>
      </c>
      <c r="BW41" s="36">
        <f t="shared" si="159"/>
        <v>570432.25500000012</v>
      </c>
      <c r="BX41" s="36">
        <f t="shared" si="159"/>
        <v>9072735.1100000031</v>
      </c>
      <c r="BY41" s="36">
        <f t="shared" si="159"/>
        <v>8502302.8549999986</v>
      </c>
      <c r="BZ41" s="36">
        <f t="shared" si="159"/>
        <v>1743.8224821805793</v>
      </c>
      <c r="CA41" s="36" t="e">
        <f t="shared" si="159"/>
        <v>#VALUE!</v>
      </c>
      <c r="CB41" s="36">
        <f t="shared" si="159"/>
        <v>71021013.010000005</v>
      </c>
      <c r="CC41" s="36">
        <f t="shared" si="159"/>
        <v>27633176.41</v>
      </c>
      <c r="CD41" s="36">
        <f t="shared" si="159"/>
        <v>2302764.7008333337</v>
      </c>
      <c r="CE41" s="36">
        <f t="shared" si="159"/>
        <v>25548804.18</v>
      </c>
      <c r="CF41" s="36">
        <f t="shared" si="159"/>
        <v>23246039.479166668</v>
      </c>
      <c r="CG41"/>
      <c r="CH41"/>
      <c r="CI41" s="36">
        <f t="shared" si="159"/>
        <v>11994678.890000001</v>
      </c>
      <c r="CJ41" s="36">
        <f t="shared" si="159"/>
        <v>939847.62999999989</v>
      </c>
      <c r="CK41" s="36">
        <f t="shared" si="159"/>
        <v>78320.635833333246</v>
      </c>
      <c r="CL41" s="36">
        <f t="shared" si="159"/>
        <v>999786.59000000078</v>
      </c>
      <c r="CM41" s="36">
        <f t="shared" si="159"/>
        <v>921465.95416666707</v>
      </c>
      <c r="CN41" s="36">
        <f t="shared" si="159"/>
        <v>1438.7196303281669</v>
      </c>
      <c r="CO41" s="36"/>
      <c r="CP41" s="36">
        <f t="shared" si="159"/>
        <v>28847209.340000004</v>
      </c>
      <c r="CQ41" s="36">
        <f t="shared" si="159"/>
        <v>-7522401.5000000019</v>
      </c>
      <c r="CR41" s="36">
        <f t="shared" si="159"/>
        <v>-626866.79166666663</v>
      </c>
      <c r="CS41" s="36">
        <f t="shared" si="159"/>
        <v>-7414986.1000000015</v>
      </c>
      <c r="CT41" s="36">
        <f t="shared" si="159"/>
        <v>-6788119.3083333317</v>
      </c>
      <c r="CU41" s="36">
        <f t="shared" ref="CU41:DQ41" si="160">+CU39+CU40</f>
        <v>1963.2277445277787</v>
      </c>
      <c r="CV41" s="36"/>
      <c r="CW41" s="36">
        <f t="shared" si="160"/>
        <v>21368112.09</v>
      </c>
      <c r="CX41" s="36">
        <f t="shared" si="160"/>
        <v>-10606710.350000001</v>
      </c>
      <c r="CY41" s="36">
        <f t="shared" si="160"/>
        <v>-883892.52916666679</v>
      </c>
      <c r="CZ41" s="36">
        <f t="shared" si="160"/>
        <v>-9085717.4000000022</v>
      </c>
      <c r="DA41" s="36">
        <f t="shared" si="160"/>
        <v>-8201824.8708333327</v>
      </c>
      <c r="DB41" s="36">
        <f t="shared" si="160"/>
        <v>2073.1541645655025</v>
      </c>
      <c r="DC41" s="36"/>
      <c r="DD41" s="36">
        <f t="shared" si="160"/>
        <v>17604870.420000002</v>
      </c>
      <c r="DE41" s="36">
        <f t="shared" si="160"/>
        <v>445632.90000000037</v>
      </c>
      <c r="DF41" s="36">
        <f t="shared" si="160"/>
        <v>37136.07500000007</v>
      </c>
      <c r="DG41" s="36">
        <f t="shared" si="160"/>
        <v>1599504.2400000002</v>
      </c>
      <c r="DH41" s="36">
        <f t="shared" si="160"/>
        <v>1562368.165</v>
      </c>
      <c r="DI41" s="36">
        <f t="shared" si="160"/>
        <v>1766.6427472661803</v>
      </c>
      <c r="DJ41" s="36"/>
      <c r="DK41" s="36">
        <f t="shared" si="160"/>
        <v>1329920100.47</v>
      </c>
      <c r="DL41" s="36">
        <f t="shared" si="160"/>
        <v>-131173241.02999997</v>
      </c>
      <c r="DM41" s="36">
        <f t="shared" si="160"/>
        <v>-10931103.419166662</v>
      </c>
      <c r="DN41" s="36">
        <f t="shared" si="160"/>
        <v>-107338208.57000005</v>
      </c>
      <c r="DO41" s="36">
        <f t="shared" si="160"/>
        <v>-96407105.150833488</v>
      </c>
      <c r="DP41" s="36">
        <f t="shared" si="160"/>
        <v>31959.636634583236</v>
      </c>
      <c r="DQ41" s="36" t="e">
        <f t="shared" si="160"/>
        <v>#VALUE!</v>
      </c>
    </row>
    <row r="42" spans="1:197">
      <c r="B42" s="40" t="s">
        <v>2874</v>
      </c>
      <c r="C42" s="18">
        <f>+C17-C33</f>
        <v>9.9997520446777344E-3</v>
      </c>
      <c r="D42" s="18">
        <f>+D17-D33</f>
        <v>6969878.9500000477</v>
      </c>
      <c r="E42" s="18">
        <f>+E17-E33</f>
        <v>580823.24583332241</v>
      </c>
      <c r="F42" s="18">
        <f>+F17-F33</f>
        <v>41764003.239999995</v>
      </c>
      <c r="G42" s="18">
        <f t="shared" ref="G42:BO42" si="161">+G17-G33</f>
        <v>41183179.994166672</v>
      </c>
      <c r="H42" s="18">
        <f t="shared" si="161"/>
        <v>33.123181152799155</v>
      </c>
      <c r="I42" s="18">
        <f t="shared" si="161"/>
        <v>0</v>
      </c>
      <c r="J42" s="18">
        <f t="shared" si="161"/>
        <v>4.0000021457672119E-2</v>
      </c>
      <c r="K42" s="18">
        <f t="shared" si="161"/>
        <v>-35650000</v>
      </c>
      <c r="L42" s="18">
        <f t="shared" si="161"/>
        <v>-2970833.3333333433</v>
      </c>
      <c r="M42" s="18">
        <f t="shared" si="161"/>
        <v>17882706.00999999</v>
      </c>
      <c r="N42" s="18">
        <f t="shared" si="161"/>
        <v>20853539.343333334</v>
      </c>
      <c r="O42" s="18">
        <f t="shared" si="161"/>
        <v>52.523976943723028</v>
      </c>
      <c r="P42" s="18">
        <f t="shared" si="161"/>
        <v>0</v>
      </c>
      <c r="Q42" s="18">
        <f t="shared" si="161"/>
        <v>0</v>
      </c>
      <c r="R42" s="18">
        <f t="shared" si="161"/>
        <v>1257160.6800000221</v>
      </c>
      <c r="S42" s="18">
        <f t="shared" si="161"/>
        <v>104763.38999999873</v>
      </c>
      <c r="T42" s="18">
        <f t="shared" si="161"/>
        <v>-1007844.3599999994</v>
      </c>
      <c r="U42" s="18">
        <f t="shared" si="161"/>
        <v>-1112607.7499999981</v>
      </c>
      <c r="V42" s="18">
        <f t="shared" si="161"/>
        <v>-11.473029209486338</v>
      </c>
      <c r="W42" s="18">
        <f t="shared" si="161"/>
        <v>0</v>
      </c>
      <c r="X42" s="18">
        <f t="shared" si="161"/>
        <v>-1.9999995827674866E-2</v>
      </c>
      <c r="Y42" s="18">
        <f t="shared" si="161"/>
        <v>106328.64999999106</v>
      </c>
      <c r="Z42" s="18">
        <f t="shared" si="161"/>
        <v>8860.7208333341405</v>
      </c>
      <c r="AA42" s="18">
        <f t="shared" si="161"/>
        <v>-746036.08000000101</v>
      </c>
      <c r="AB42" s="18">
        <f>+AB17-AB33</f>
        <v>-754896.80083333515</v>
      </c>
      <c r="AC42" s="18">
        <f t="shared" si="161"/>
        <v>-10.217144715979998</v>
      </c>
      <c r="AD42" s="18">
        <f t="shared" si="161"/>
        <v>0</v>
      </c>
      <c r="AE42" s="18">
        <f t="shared" si="161"/>
        <v>2.9999986290931702E-2</v>
      </c>
      <c r="AF42" s="18">
        <f t="shared" si="161"/>
        <v>2132432.9299999624</v>
      </c>
      <c r="AG42" s="18">
        <f t="shared" si="161"/>
        <v>177702.74416666944</v>
      </c>
      <c r="AH42" s="18">
        <f t="shared" si="161"/>
        <v>-1217821.169999999</v>
      </c>
      <c r="AI42" s="18">
        <f>+AI17-AI33</f>
        <v>-1395523.9141666684</v>
      </c>
      <c r="AJ42" s="18">
        <f t="shared" si="161"/>
        <v>-17.426183909682297</v>
      </c>
      <c r="AK42" s="18">
        <f t="shared" si="161"/>
        <v>0</v>
      </c>
      <c r="AL42" s="18">
        <f t="shared" si="161"/>
        <v>2.9999997466802597E-2</v>
      </c>
      <c r="AM42" s="18">
        <f t="shared" si="161"/>
        <v>1726848</v>
      </c>
      <c r="AN42" s="18">
        <f t="shared" si="161"/>
        <v>143904</v>
      </c>
      <c r="AO42" s="18">
        <f t="shared" si="161"/>
        <v>-390693.7799999998</v>
      </c>
      <c r="AP42" s="18">
        <f t="shared" si="161"/>
        <v>-534597.7799999998</v>
      </c>
      <c r="AQ42" s="18">
        <f t="shared" si="161"/>
        <v>-7.1566246914409746</v>
      </c>
      <c r="AR42" s="18">
        <f t="shared" si="161"/>
        <v>0</v>
      </c>
      <c r="AS42" s="18">
        <f t="shared" si="161"/>
        <v>2.0000025629997253E-2</v>
      </c>
      <c r="AT42" s="18">
        <f t="shared" si="161"/>
        <v>7045678.6900000274</v>
      </c>
      <c r="AU42" s="18">
        <f t="shared" si="161"/>
        <v>587139.89083332941</v>
      </c>
      <c r="AV42" s="18">
        <f t="shared" si="161"/>
        <v>-1783959.9900000021</v>
      </c>
      <c r="AW42" s="18">
        <f t="shared" si="161"/>
        <v>-2371099.8808333315</v>
      </c>
      <c r="AX42" s="18">
        <f t="shared" si="161"/>
        <v>-12.404818907564659</v>
      </c>
      <c r="AY42" s="18">
        <f t="shared" si="161"/>
        <v>0</v>
      </c>
      <c r="AZ42" s="18">
        <f t="shared" si="161"/>
        <v>3.0000001192092896E-2</v>
      </c>
      <c r="BA42" s="18">
        <f t="shared" si="161"/>
        <v>5909070.2299999893</v>
      </c>
      <c r="BB42" s="18">
        <f t="shared" si="161"/>
        <v>492422.51916666701</v>
      </c>
      <c r="BC42" s="18">
        <f t="shared" si="161"/>
        <v>46356.91000000108</v>
      </c>
      <c r="BD42" s="18">
        <f t="shared" si="161"/>
        <v>-446065.60916666593</v>
      </c>
      <c r="BE42" s="18">
        <f t="shared" si="161"/>
        <v>-4.598979081149551</v>
      </c>
      <c r="BF42" s="18">
        <f t="shared" si="161"/>
        <v>0</v>
      </c>
      <c r="BG42" s="18">
        <f t="shared" si="161"/>
        <v>0</v>
      </c>
      <c r="BH42" s="18">
        <f t="shared" si="161"/>
        <v>2279547.3699999899</v>
      </c>
      <c r="BI42" s="18">
        <f t="shared" si="161"/>
        <v>189962.28083333373</v>
      </c>
      <c r="BJ42" s="18">
        <f t="shared" si="161"/>
        <v>-840870.86999999918</v>
      </c>
      <c r="BK42" s="18">
        <f t="shared" si="161"/>
        <v>-1030833.1508333329</v>
      </c>
      <c r="BL42" s="18">
        <f t="shared" si="161"/>
        <v>-11.817073664979851</v>
      </c>
      <c r="BM42" s="18">
        <f t="shared" si="161"/>
        <v>0</v>
      </c>
      <c r="BN42" s="18">
        <f t="shared" si="161"/>
        <v>1.9999995827674866E-2</v>
      </c>
      <c r="BO42" s="18">
        <f t="shared" si="161"/>
        <v>4299964.4800000042</v>
      </c>
      <c r="BP42" s="18">
        <f t="shared" ref="BP42:DQ42" si="162">+BP17-BP33</f>
        <v>358330.37333333306</v>
      </c>
      <c r="BQ42" s="18">
        <f t="shared" si="162"/>
        <v>-414440.1500000013</v>
      </c>
      <c r="BR42" s="18">
        <f t="shared" si="162"/>
        <v>-772770.52333333436</v>
      </c>
      <c r="BS42" s="18">
        <f t="shared" si="162"/>
        <v>-8.6964094152020728</v>
      </c>
      <c r="BT42" s="18">
        <f t="shared" si="162"/>
        <v>0</v>
      </c>
      <c r="BU42" s="18">
        <f t="shared" si="162"/>
        <v>9.9999979138374329E-3</v>
      </c>
      <c r="BV42" s="18">
        <f t="shared" si="162"/>
        <v>219793.84000000358</v>
      </c>
      <c r="BW42" s="18">
        <f t="shared" si="162"/>
        <v>18316.153333331458</v>
      </c>
      <c r="BX42" s="18">
        <f t="shared" si="162"/>
        <v>1190708.75</v>
      </c>
      <c r="BY42" s="18">
        <f t="shared" si="162"/>
        <v>1172392.5966666685</v>
      </c>
      <c r="BZ42" s="18">
        <f t="shared" si="162"/>
        <v>15.012771009169871</v>
      </c>
      <c r="CA42" s="18">
        <f t="shared" si="162"/>
        <v>0</v>
      </c>
      <c r="CB42" s="18">
        <f t="shared" si="162"/>
        <v>3.0000001192092896E-2</v>
      </c>
      <c r="CC42" s="18">
        <f t="shared" si="162"/>
        <v>75576820.940000027</v>
      </c>
      <c r="CD42" s="18">
        <f t="shared" si="162"/>
        <v>6298068.4116666652</v>
      </c>
      <c r="CE42" s="18">
        <f>+CE17-CE33</f>
        <v>7119273.5899999999</v>
      </c>
      <c r="CF42" s="18">
        <f t="shared" si="162"/>
        <v>821205.17833333462</v>
      </c>
      <c r="CG42" s="18">
        <f t="shared" si="162"/>
        <v>7.9163302707214136</v>
      </c>
      <c r="CH42" s="18">
        <f t="shared" si="162"/>
        <v>0</v>
      </c>
      <c r="CI42" s="18">
        <f t="shared" si="162"/>
        <v>3.0000001192092896E-2</v>
      </c>
      <c r="CJ42" s="18">
        <f t="shared" si="162"/>
        <v>-2166735.5900000036</v>
      </c>
      <c r="CK42" s="18">
        <f t="shared" si="162"/>
        <v>-180561.29916666774</v>
      </c>
      <c r="CL42" s="18">
        <f t="shared" si="162"/>
        <v>-1062409.5199999996</v>
      </c>
      <c r="CM42" s="18">
        <f t="shared" si="162"/>
        <v>-881848.22083333181</v>
      </c>
      <c r="CN42" s="18">
        <f t="shared" si="162"/>
        <v>-22.019006126734268</v>
      </c>
      <c r="CO42" s="18">
        <f t="shared" si="162"/>
        <v>0</v>
      </c>
      <c r="CP42" s="18">
        <f t="shared" si="162"/>
        <v>2.9999993741512299E-2</v>
      </c>
      <c r="CQ42" s="18">
        <f t="shared" si="162"/>
        <v>2172.1899999827147</v>
      </c>
      <c r="CR42" s="18">
        <f t="shared" si="162"/>
        <v>181.01583333313465</v>
      </c>
      <c r="CS42" s="18">
        <f t="shared" si="162"/>
        <v>-1417582.46</v>
      </c>
      <c r="CT42" s="18">
        <f t="shared" si="162"/>
        <v>-1417763.4758333331</v>
      </c>
      <c r="CU42" s="18">
        <f t="shared" si="162"/>
        <v>-14.167983672089983</v>
      </c>
      <c r="CV42" s="18">
        <f t="shared" si="162"/>
        <v>0</v>
      </c>
      <c r="CW42" s="18">
        <f t="shared" si="162"/>
        <v>4.0000006556510925E-2</v>
      </c>
      <c r="CX42" s="18">
        <f t="shared" si="162"/>
        <v>72930.730000004172</v>
      </c>
      <c r="CY42" s="18">
        <f t="shared" si="162"/>
        <v>6077.5608333321288</v>
      </c>
      <c r="CZ42" s="18">
        <f t="shared" si="162"/>
        <v>-1601439.4900000005</v>
      </c>
      <c r="DA42" s="18">
        <f t="shared" si="162"/>
        <v>-1607517.0508333324</v>
      </c>
      <c r="DB42" s="18">
        <f t="shared" si="162"/>
        <v>-34.12957496298953</v>
      </c>
      <c r="DC42" s="18">
        <f t="shared" si="162"/>
        <v>0</v>
      </c>
      <c r="DD42" s="18">
        <f t="shared" si="162"/>
        <v>1.9999995827674866E-2</v>
      </c>
      <c r="DE42" s="18">
        <f t="shared" si="162"/>
        <v>246721.97999999672</v>
      </c>
      <c r="DF42" s="18">
        <f t="shared" si="162"/>
        <v>20560.164999999106</v>
      </c>
      <c r="DG42" s="18">
        <f>+DG17-DG33</f>
        <v>-935524.44000000041</v>
      </c>
      <c r="DH42" s="18">
        <f t="shared" si="162"/>
        <v>-956084.60499999952</v>
      </c>
      <c r="DI42" s="18">
        <f t="shared" si="162"/>
        <v>-18.401099632305375</v>
      </c>
      <c r="DJ42" s="18">
        <f t="shared" si="162"/>
        <v>0</v>
      </c>
      <c r="DK42" s="18">
        <f t="shared" si="162"/>
        <v>-45432069.470000267</v>
      </c>
      <c r="DL42" s="18">
        <f t="shared" si="162"/>
        <v>-110868043.0800004</v>
      </c>
      <c r="DM42" s="18">
        <f t="shared" si="162"/>
        <v>-9122336.9233332872</v>
      </c>
      <c r="DN42" s="18">
        <f>+DN17-DN33</f>
        <v>53380882.350000054</v>
      </c>
      <c r="DO42" s="18">
        <f>+DO17-DO33</f>
        <v>62503219.273333341</v>
      </c>
      <c r="DP42" s="18">
        <f t="shared" si="162"/>
        <v>22.422597250448256</v>
      </c>
      <c r="DQ42" s="18">
        <f t="shared" si="16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63">SUM(AZ5:AZ14)</f>
        <v>54485729.910000004</v>
      </c>
      <c r="BA43" s="22">
        <f t="shared" si="163"/>
        <v>81722261.719999999</v>
      </c>
      <c r="BB43" s="22">
        <f t="shared" si="163"/>
        <v>6810188.4766666666</v>
      </c>
      <c r="BC43" s="22">
        <f t="shared" si="163"/>
        <v>5812780.6400000006</v>
      </c>
      <c r="BD43" s="22">
        <f t="shared" si="163"/>
        <v>-997407.83666666679</v>
      </c>
      <c r="BE43" s="22">
        <f t="shared" si="163"/>
        <v>1550.7079634174293</v>
      </c>
      <c r="BF43" s="22">
        <f t="shared" si="163"/>
        <v>0</v>
      </c>
      <c r="BG43" s="22">
        <f t="shared" si="163"/>
        <v>54113675.25</v>
      </c>
      <c r="BH43" s="22">
        <f t="shared" si="163"/>
        <v>98099740.50999999</v>
      </c>
      <c r="BI43" s="22">
        <f t="shared" si="163"/>
        <v>8174978.3758333344</v>
      </c>
      <c r="BJ43" s="22">
        <f t="shared" si="163"/>
        <v>5053344.58</v>
      </c>
      <c r="BK43" s="22">
        <f t="shared" si="163"/>
        <v>-3121633.7958333334</v>
      </c>
      <c r="BL43" s="22">
        <f t="shared" si="163"/>
        <v>-443.71491922173334</v>
      </c>
      <c r="BM43" s="22">
        <f t="shared" si="163"/>
        <v>0</v>
      </c>
      <c r="BN43" s="22">
        <f t="shared" si="163"/>
        <v>55874683.989999995</v>
      </c>
      <c r="BO43" s="22">
        <f t="shared" si="163"/>
        <v>94160000</v>
      </c>
      <c r="BP43" s="22">
        <f t="shared" si="163"/>
        <v>7846666.666666667</v>
      </c>
      <c r="BQ43" s="22">
        <f t="shared" si="163"/>
        <v>5531220.0099999998</v>
      </c>
      <c r="BR43" s="22">
        <f t="shared" si="163"/>
        <v>-2315446.6566666672</v>
      </c>
      <c r="BS43" s="22">
        <f t="shared" si="163"/>
        <v>-337.28890245396269</v>
      </c>
      <c r="BT43" s="22">
        <f t="shared" si="163"/>
        <v>0</v>
      </c>
      <c r="BU43" s="22">
        <f t="shared" si="163"/>
        <v>49850569.269999996</v>
      </c>
      <c r="BV43" s="22">
        <f t="shared" si="163"/>
        <v>88622330</v>
      </c>
      <c r="BW43" s="22">
        <f t="shared" si="163"/>
        <v>7385194.1666666651</v>
      </c>
      <c r="BX43" s="22">
        <f t="shared" si="163"/>
        <v>6166267.4499999993</v>
      </c>
      <c r="BY43" s="22">
        <f t="shared" si="163"/>
        <v>-1218926.7166666666</v>
      </c>
      <c r="BZ43" s="22">
        <f t="shared" si="163"/>
        <v>-102.53344672642507</v>
      </c>
      <c r="CA43" s="22">
        <f t="shared" si="163"/>
        <v>0</v>
      </c>
      <c r="CB43" s="22">
        <f t="shared" si="163"/>
        <v>73811339.25</v>
      </c>
      <c r="CC43" s="22">
        <f t="shared" si="163"/>
        <v>166279316.02000001</v>
      </c>
      <c r="CD43" s="22">
        <f t="shared" si="163"/>
        <v>13856609.668333333</v>
      </c>
      <c r="CE43" s="22">
        <f t="shared" si="163"/>
        <v>8613465.1099999994</v>
      </c>
      <c r="CF43" s="22">
        <f t="shared" ref="CF43:DP43" si="164">SUM(CF5:CF14)</f>
        <v>-5243144.5583333327</v>
      </c>
      <c r="CG43" s="22">
        <f t="shared" si="164"/>
        <v>-165.8870050722619</v>
      </c>
      <c r="CH43" s="22">
        <f t="shared" si="164"/>
        <v>0</v>
      </c>
      <c r="CI43" s="22">
        <f t="shared" si="164"/>
        <v>16544840.799999999</v>
      </c>
      <c r="CJ43" s="22">
        <f t="shared" si="164"/>
        <v>49612200</v>
      </c>
      <c r="CK43" s="22">
        <f t="shared" si="164"/>
        <v>4134349.9999999995</v>
      </c>
      <c r="CL43" s="22">
        <f t="shared" si="164"/>
        <v>2317624.88</v>
      </c>
      <c r="CM43" s="22">
        <f t="shared" si="164"/>
        <v>-1816725.12</v>
      </c>
      <c r="CN43" s="22">
        <f t="shared" si="164"/>
        <v>-337.60358561137787</v>
      </c>
      <c r="CO43" s="22">
        <f t="shared" si="164"/>
        <v>0</v>
      </c>
      <c r="CP43" s="22">
        <f t="shared" si="164"/>
        <v>59517065.350000001</v>
      </c>
      <c r="CQ43" s="22">
        <f t="shared" si="164"/>
        <v>117479731.31999999</v>
      </c>
      <c r="CR43" s="22">
        <f t="shared" si="164"/>
        <v>9789977.6100000013</v>
      </c>
      <c r="CS43" s="22">
        <f t="shared" si="164"/>
        <v>7492356.1499999994</v>
      </c>
      <c r="CT43" s="22">
        <f t="shared" si="164"/>
        <v>-2297621.46</v>
      </c>
      <c r="CU43" s="22">
        <f t="shared" si="164"/>
        <v>69.200097486659217</v>
      </c>
      <c r="CV43" s="22">
        <f t="shared" si="164"/>
        <v>0</v>
      </c>
      <c r="CW43" s="22">
        <f t="shared" si="164"/>
        <v>22417802.880000003</v>
      </c>
      <c r="CX43" s="22">
        <f t="shared" si="164"/>
        <v>54809001</v>
      </c>
      <c r="CY43" s="22">
        <f t="shared" si="164"/>
        <v>4567416.75</v>
      </c>
      <c r="CZ43" s="22">
        <f t="shared" si="164"/>
        <v>1965722.99</v>
      </c>
      <c r="DA43" s="22">
        <f t="shared" si="164"/>
        <v>-2601693.7599999998</v>
      </c>
      <c r="DB43" s="22">
        <f t="shared" si="164"/>
        <v>-348.87063848360373</v>
      </c>
      <c r="DC43" s="22">
        <f t="shared" si="164"/>
        <v>0</v>
      </c>
      <c r="DD43" s="22">
        <f t="shared" si="164"/>
        <v>21875542.419999998</v>
      </c>
      <c r="DE43" s="22">
        <f t="shared" si="164"/>
        <v>61745000</v>
      </c>
      <c r="DF43" s="22">
        <f t="shared" si="164"/>
        <v>5145416.666666666</v>
      </c>
      <c r="DG43" s="22">
        <f t="shared" si="164"/>
        <v>3422639.6399999997</v>
      </c>
      <c r="DH43" s="22">
        <f t="shared" si="164"/>
        <v>-1722777.0266666668</v>
      </c>
      <c r="DI43" s="22">
        <f t="shared" si="164"/>
        <v>-436.49814093783391</v>
      </c>
      <c r="DJ43" s="22">
        <f t="shared" si="164"/>
        <v>0</v>
      </c>
      <c r="DK43" s="22">
        <f t="shared" si="164"/>
        <v>2186838895.0300002</v>
      </c>
      <c r="DL43" s="22">
        <f t="shared" si="164"/>
        <v>3051179545.3099999</v>
      </c>
      <c r="DM43" s="22">
        <f t="shared" si="164"/>
        <v>254264962.10916665</v>
      </c>
      <c r="DN43" s="22">
        <f t="shared" si="164"/>
        <v>290029059.91000003</v>
      </c>
      <c r="DO43" s="22">
        <f t="shared" si="164"/>
        <v>35764097.80083333</v>
      </c>
      <c r="DP43" s="22">
        <f t="shared" si="164"/>
        <v>399.20370729600222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65">SUM(AZ18:AZ31)</f>
        <v>60682503.270000003</v>
      </c>
      <c r="BA46" s="18">
        <f t="shared" si="165"/>
        <v>85717891.49000001</v>
      </c>
      <c r="BB46" s="18">
        <f t="shared" si="165"/>
        <v>7143157.6241666665</v>
      </c>
      <c r="BC46" s="18">
        <f t="shared" si="165"/>
        <v>5766423.7299999995</v>
      </c>
      <c r="BD46" s="18">
        <f t="shared" si="165"/>
        <v>-1376733.8941666665</v>
      </c>
      <c r="BE46" s="18">
        <f t="shared" si="165"/>
        <v>-433.26887493217833</v>
      </c>
      <c r="BF46" s="18">
        <f t="shared" si="165"/>
        <v>0</v>
      </c>
      <c r="BG46" s="18">
        <f t="shared" si="165"/>
        <v>54938716.980000004</v>
      </c>
      <c r="BH46" s="18">
        <f t="shared" si="165"/>
        <v>97153138.049999997</v>
      </c>
      <c r="BI46" s="18">
        <f t="shared" si="165"/>
        <v>8096094.8375000004</v>
      </c>
      <c r="BJ46" s="18">
        <f t="shared" si="165"/>
        <v>5894215.4499999993</v>
      </c>
      <c r="BK46" s="18">
        <f t="shared" si="165"/>
        <v>-2201879.3874999997</v>
      </c>
      <c r="BL46" s="18">
        <f t="shared" si="165"/>
        <v>-499.15606400139785</v>
      </c>
      <c r="BM46" s="18">
        <f t="shared" si="165"/>
        <v>0</v>
      </c>
      <c r="BN46" s="18">
        <f t="shared" si="165"/>
        <v>56674288.729999997</v>
      </c>
      <c r="BO46" s="18">
        <f t="shared" si="165"/>
        <v>91460035.519999996</v>
      </c>
      <c r="BP46" s="18">
        <f t="shared" si="165"/>
        <v>7621669.6266666669</v>
      </c>
      <c r="BQ46" s="18">
        <f t="shared" si="165"/>
        <v>5945660.1600000011</v>
      </c>
      <c r="BR46" s="18">
        <f t="shared" si="165"/>
        <v>-1676009.4666666668</v>
      </c>
      <c r="BS46" s="18">
        <f t="shared" si="165"/>
        <v>-261.61535073406486</v>
      </c>
      <c r="BT46" s="18">
        <f t="shared" si="165"/>
        <v>0</v>
      </c>
      <c r="BU46" s="18">
        <f t="shared" si="165"/>
        <v>55570962.609999999</v>
      </c>
      <c r="BV46" s="18">
        <f t="shared" si="165"/>
        <v>93665030</v>
      </c>
      <c r="BW46" s="18">
        <f t="shared" si="165"/>
        <v>7805419.166666667</v>
      </c>
      <c r="BX46" s="18">
        <f t="shared" si="165"/>
        <v>6882008.0999999996</v>
      </c>
      <c r="BY46" s="18">
        <f t="shared" si="165"/>
        <v>-923411.06666666665</v>
      </c>
      <c r="BZ46" s="18">
        <f t="shared" si="165"/>
        <v>-139.99476194533193</v>
      </c>
      <c r="CA46" s="18">
        <f t="shared" si="165"/>
        <v>0</v>
      </c>
      <c r="CB46" s="18">
        <f t="shared" si="165"/>
        <v>80912190</v>
      </c>
      <c r="CC46" s="18">
        <f t="shared" si="165"/>
        <v>155289475.07999998</v>
      </c>
      <c r="CD46" s="18">
        <f t="shared" si="165"/>
        <v>12940789.59</v>
      </c>
      <c r="CE46" s="18">
        <f t="shared" si="165"/>
        <v>11498771.52</v>
      </c>
      <c r="CF46" s="18">
        <f t="shared" ref="CF46:DK46" si="166">SUM(CF18:CF31)</f>
        <v>-1442018.0699999998</v>
      </c>
      <c r="CG46" s="18">
        <f t="shared" si="166"/>
        <v>-26.729067891127244</v>
      </c>
      <c r="CH46" s="18">
        <f t="shared" si="166"/>
        <v>0</v>
      </c>
      <c r="CI46" s="18">
        <f t="shared" si="166"/>
        <v>16804116.619999997</v>
      </c>
      <c r="CJ46" s="18">
        <f t="shared" si="166"/>
        <v>52457800</v>
      </c>
      <c r="CK46" s="18">
        <f t="shared" si="166"/>
        <v>4371483.333333334</v>
      </c>
      <c r="CL46" s="18">
        <f t="shared" si="166"/>
        <v>3380034.3999999994</v>
      </c>
      <c r="CM46" s="18">
        <f t="shared" si="166"/>
        <v>-991448.93333333335</v>
      </c>
      <c r="CN46" s="18">
        <f t="shared" si="166"/>
        <v>-548.89064202956433</v>
      </c>
      <c r="CO46" s="18">
        <f t="shared" si="166"/>
        <v>0</v>
      </c>
      <c r="CP46" s="18">
        <f t="shared" si="166"/>
        <v>60709194.980000004</v>
      </c>
      <c r="CQ46" s="18">
        <f t="shared" si="166"/>
        <v>120077890.48</v>
      </c>
      <c r="CR46" s="18">
        <f t="shared" si="166"/>
        <v>10006490.873333335</v>
      </c>
      <c r="CS46" s="18">
        <f t="shared" si="166"/>
        <v>8909938.6099999994</v>
      </c>
      <c r="CT46" s="18">
        <f t="shared" si="166"/>
        <v>-1096552.2633333334</v>
      </c>
      <c r="CU46" s="18">
        <f t="shared" si="166"/>
        <v>-63.137460512329362</v>
      </c>
      <c r="CV46" s="18">
        <f t="shared" si="166"/>
        <v>0</v>
      </c>
      <c r="CW46" s="18">
        <f t="shared" si="166"/>
        <v>22767572.179999996</v>
      </c>
      <c r="CX46" s="18">
        <f t="shared" si="166"/>
        <v>56396070.269999996</v>
      </c>
      <c r="CY46" s="18">
        <f t="shared" si="166"/>
        <v>4699672.5225000009</v>
      </c>
      <c r="CZ46" s="18">
        <f t="shared" si="166"/>
        <v>3567162.4800000004</v>
      </c>
      <c r="DA46" s="18">
        <f t="shared" si="166"/>
        <v>-1132510.0424999995</v>
      </c>
      <c r="DB46" s="18">
        <f t="shared" si="166"/>
        <v>-86.518507735470905</v>
      </c>
      <c r="DC46" s="18">
        <f t="shared" si="166"/>
        <v>0</v>
      </c>
      <c r="DD46" s="18">
        <f t="shared" si="166"/>
        <v>22270156.990000002</v>
      </c>
      <c r="DE46" s="18">
        <f t="shared" si="166"/>
        <v>61895000</v>
      </c>
      <c r="DF46" s="18">
        <f t="shared" si="166"/>
        <v>5157916.666666667</v>
      </c>
      <c r="DG46" s="18">
        <f t="shared" si="166"/>
        <v>4358164.08</v>
      </c>
      <c r="DH46" s="18">
        <f t="shared" si="166"/>
        <v>-799752.58666666667</v>
      </c>
      <c r="DI46" s="18">
        <f t="shared" si="166"/>
        <v>-503.54934461570122</v>
      </c>
      <c r="DJ46" s="18">
        <f t="shared" si="166"/>
        <v>0</v>
      </c>
      <c r="DK46" s="18">
        <f t="shared" si="166"/>
        <v>2295945521.6400003</v>
      </c>
      <c r="DL46" s="18">
        <f t="shared" ref="DL46:DQ46" si="167">SUM(DL18:DL31)</f>
        <v>3396571096.1100001</v>
      </c>
      <c r="DM46" s="18">
        <f t="shared" si="167"/>
        <v>282922591.34249997</v>
      </c>
      <c r="DN46" s="18">
        <f t="shared" si="167"/>
        <v>248542068.08999994</v>
      </c>
      <c r="DO46" s="18">
        <f t="shared" si="167"/>
        <v>-34380523.252500027</v>
      </c>
      <c r="DP46" s="18">
        <f t="shared" si="167"/>
        <v>-268.52277013037371</v>
      </c>
      <c r="DQ46" s="18">
        <f t="shared" si="16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68">+AZ46-AZ29</f>
        <v>58911112.490000002</v>
      </c>
      <c r="BA47" s="23">
        <f t="shared" si="168"/>
        <v>81055891.49000001</v>
      </c>
      <c r="BB47" s="23">
        <f t="shared" si="168"/>
        <v>6754657.6241666665</v>
      </c>
      <c r="BC47" s="23">
        <f t="shared" si="168"/>
        <v>5616127.9099999992</v>
      </c>
      <c r="BD47" s="23">
        <f t="shared" si="168"/>
        <v>-1138529.7141666666</v>
      </c>
      <c r="BE47" s="23">
        <f t="shared" si="168"/>
        <v>-371.9550576863611</v>
      </c>
      <c r="BF47" s="23" t="e">
        <f t="shared" si="168"/>
        <v>#VALUE!</v>
      </c>
      <c r="BG47" s="23">
        <f t="shared" si="168"/>
        <v>51340640.080000006</v>
      </c>
      <c r="BH47" s="23">
        <f t="shared" si="168"/>
        <v>90885495.219999999</v>
      </c>
      <c r="BI47" s="23">
        <f t="shared" si="168"/>
        <v>7573791.2683333335</v>
      </c>
      <c r="BJ47" s="23">
        <f t="shared" si="168"/>
        <v>5359344.5599999996</v>
      </c>
      <c r="BK47" s="23">
        <f t="shared" si="168"/>
        <v>-2214446.708333333</v>
      </c>
      <c r="BL47" s="23">
        <f t="shared" si="168"/>
        <v>-501.56219744088105</v>
      </c>
      <c r="BM47" s="23" t="e">
        <f t="shared" si="168"/>
        <v>#VALUE!</v>
      </c>
      <c r="BN47" s="23">
        <f t="shared" si="168"/>
        <v>54849263.259999998</v>
      </c>
      <c r="BO47" s="23">
        <f t="shared" si="168"/>
        <v>88960035.519999996</v>
      </c>
      <c r="BP47" s="23">
        <f t="shared" si="168"/>
        <v>7413336.2933333339</v>
      </c>
      <c r="BQ47" s="23">
        <f t="shared" si="168"/>
        <v>5643811.9000000013</v>
      </c>
      <c r="BR47" s="23">
        <f t="shared" si="168"/>
        <v>-1769524.3933333335</v>
      </c>
      <c r="BS47" s="23">
        <f t="shared" si="168"/>
        <v>-306.50251553406486</v>
      </c>
      <c r="BT47" s="23" t="e">
        <f t="shared" si="168"/>
        <v>#VALUE!</v>
      </c>
      <c r="BU47" s="23">
        <f t="shared" si="168"/>
        <v>52293166.43</v>
      </c>
      <c r="BV47" s="23">
        <f t="shared" si="168"/>
        <v>87498030</v>
      </c>
      <c r="BW47" s="23">
        <f t="shared" si="168"/>
        <v>7291502.5</v>
      </c>
      <c r="BX47" s="23">
        <f t="shared" si="168"/>
        <v>6342223.9699999997</v>
      </c>
      <c r="BY47" s="23">
        <f t="shared" si="168"/>
        <v>-949278.53</v>
      </c>
      <c r="BZ47" s="23">
        <f t="shared" si="168"/>
        <v>-145.02815841038787</v>
      </c>
      <c r="CA47" s="23" t="e">
        <f t="shared" si="168"/>
        <v>#VALUE!</v>
      </c>
      <c r="CB47" s="23">
        <f t="shared" si="168"/>
        <v>72531113.950000003</v>
      </c>
      <c r="CC47" s="23">
        <f t="shared" si="168"/>
        <v>139186803.16</v>
      </c>
      <c r="CD47" s="23">
        <f t="shared" si="168"/>
        <v>11598900.263333334</v>
      </c>
      <c r="CE47" s="23">
        <f t="shared" si="168"/>
        <v>10673420.91</v>
      </c>
      <c r="CF47" s="23">
        <f t="shared" ref="CF47:DK47" si="169">+CF46-CF29</f>
        <v>-925479.35333333316</v>
      </c>
      <c r="CG47" s="23">
        <f t="shared" si="169"/>
        <v>11.764323955857613</v>
      </c>
      <c r="CH47" s="23" t="e">
        <f t="shared" si="169"/>
        <v>#VALUE!</v>
      </c>
      <c r="CI47" s="23">
        <f t="shared" si="169"/>
        <v>15819580.369999997</v>
      </c>
      <c r="CJ47" s="23">
        <f t="shared" si="169"/>
        <v>49527800</v>
      </c>
      <c r="CK47" s="23">
        <f t="shared" si="169"/>
        <v>4127316.6666666674</v>
      </c>
      <c r="CL47" s="23">
        <f t="shared" si="169"/>
        <v>3141346.3099999996</v>
      </c>
      <c r="CM47" s="23">
        <f t="shared" si="169"/>
        <v>-985970.35666666669</v>
      </c>
      <c r="CN47" s="23">
        <f t="shared" si="169"/>
        <v>-546.64685636403533</v>
      </c>
      <c r="CO47" s="23" t="e">
        <f t="shared" si="169"/>
        <v>#VALUE!</v>
      </c>
      <c r="CP47" s="23">
        <f t="shared" si="169"/>
        <v>55300593.300000004</v>
      </c>
      <c r="CQ47" s="23">
        <f t="shared" si="169"/>
        <v>112377256.34</v>
      </c>
      <c r="CR47" s="23">
        <f t="shared" si="169"/>
        <v>9364771.3616666682</v>
      </c>
      <c r="CS47" s="23">
        <f t="shared" si="169"/>
        <v>8289336.669999999</v>
      </c>
      <c r="CT47" s="23">
        <f t="shared" si="169"/>
        <v>-1075434.6916666667</v>
      </c>
      <c r="CU47" s="23">
        <f t="shared" si="169"/>
        <v>-59.846681397351176</v>
      </c>
      <c r="CV47" s="23" t="e">
        <f t="shared" si="169"/>
        <v>#VALUE!</v>
      </c>
      <c r="CW47" s="23">
        <f t="shared" si="169"/>
        <v>20931963.449999996</v>
      </c>
      <c r="CX47" s="23">
        <f t="shared" si="169"/>
        <v>51832300</v>
      </c>
      <c r="CY47" s="23">
        <f t="shared" si="169"/>
        <v>4319358.333333334</v>
      </c>
      <c r="CZ47" s="23">
        <f t="shared" si="169"/>
        <v>2123942.9400000004</v>
      </c>
      <c r="DA47" s="23">
        <f t="shared" si="169"/>
        <v>-2195415.3933333326</v>
      </c>
      <c r="DB47" s="23">
        <f t="shared" si="169"/>
        <v>-365.99936359371287</v>
      </c>
      <c r="DC47" s="23" t="e">
        <f t="shared" si="169"/>
        <v>#VALUE!</v>
      </c>
      <c r="DD47" s="23">
        <f t="shared" si="169"/>
        <v>20797553.970000003</v>
      </c>
      <c r="DE47" s="23">
        <f t="shared" si="169"/>
        <v>57895000</v>
      </c>
      <c r="DF47" s="23">
        <f t="shared" si="169"/>
        <v>4824583.333333334</v>
      </c>
      <c r="DG47" s="23">
        <f t="shared" si="169"/>
        <v>4033866.08</v>
      </c>
      <c r="DH47" s="23">
        <f t="shared" si="169"/>
        <v>-790717.2533333333</v>
      </c>
      <c r="DI47" s="23">
        <f t="shared" si="169"/>
        <v>-500.83874461570122</v>
      </c>
      <c r="DJ47" s="23" t="e">
        <f t="shared" si="169"/>
        <v>#VALUE!</v>
      </c>
      <c r="DK47" s="23">
        <f t="shared" si="169"/>
        <v>2159924676.6200004</v>
      </c>
      <c r="DL47" s="23">
        <f t="shared" ref="DL47:DQ47" si="170">+DL46-DL29</f>
        <v>3201089313.1900001</v>
      </c>
      <c r="DM47" s="23">
        <f t="shared" si="170"/>
        <v>262882442.76583332</v>
      </c>
      <c r="DN47" s="23">
        <f t="shared" si="170"/>
        <v>229376117.46999994</v>
      </c>
      <c r="DO47" s="23">
        <f t="shared" si="170"/>
        <v>-33506325.295833364</v>
      </c>
      <c r="DP47" s="23">
        <f t="shared" si="170"/>
        <v>-264.1605372191641</v>
      </c>
      <c r="DQ47" s="23" t="e">
        <f t="shared" si="170"/>
        <v>#VALUE!</v>
      </c>
    </row>
    <row r="48" spans="1:197">
      <c r="K48" s="41" t="str">
        <f>IF(K36&gt;0,"เกินดุล",IF(K36=0,"สมดุล","ขาดดุล"))</f>
        <v>เกินดุล</v>
      </c>
      <c r="L48" s="10"/>
      <c r="M48" s="41" t="str">
        <f>IF(M36&gt;0,"ผลเกินดุล",IF(M36=0,"ผลสมดุล","ผลขาดดุล"))</f>
        <v>ผลเกินดุล</v>
      </c>
      <c r="R48" s="41" t="str">
        <f>IF(R37&gt;0,"เกินดุล",IF(R37=0,"สมดุล","ขาดดุล"))</f>
        <v>เกินดุล</v>
      </c>
      <c r="S48" s="10"/>
      <c r="T48" s="119" t="str">
        <f>IF(T36&gt;0,"ผลเกินดุล",IF(T36=0,"ผลสมดุล","ผลขาดดุล"))</f>
        <v>ผลขาดดุล</v>
      </c>
      <c r="Y48" s="41" t="str">
        <f>IF(Y36&gt;0,"เกินดุล",IF(Y36=0,"สมดุล","ขาดดุล"))</f>
        <v>เกินดุล</v>
      </c>
      <c r="Z48" s="10"/>
      <c r="AA48" s="99" t="str">
        <f>IF(AA36&gt;0,"ผลเกินดุล",IF(AA36=0,"ผลสมดุล","ผลขาดดุล"))</f>
        <v>ผลขาดดุล</v>
      </c>
      <c r="AF48" s="41" t="str">
        <f>IF(AF36&gt;0,"เกินดุล",IF(AF36=0,"สมดุล","ขาดดุล"))</f>
        <v>เกินดุล</v>
      </c>
      <c r="AG48" s="10"/>
      <c r="AH48" s="99" t="str">
        <f>IF(AH36&gt;0,"ผลเกินดุล",IF(AH36=0,"ผลสมดุล","ผลขาดดุล"))</f>
        <v>ผลขาดดุล</v>
      </c>
      <c r="AM48" s="41" t="str">
        <f>IF(AM36&gt;0,"เกินดุล",IF(AM36=0,"สมดุล","ขาดดุล"))</f>
        <v>เกินดุล</v>
      </c>
      <c r="AN48" s="10"/>
      <c r="AO48" s="99" t="str">
        <f>IF(AO36&gt;0,"ผลเกินดุล",IF(AO36=0,"ผลสมดุล","ผลขาดดุล"))</f>
        <v>ผลขาดดุล</v>
      </c>
      <c r="AT48" s="41" t="str">
        <f>IF(AT36&gt;0,"เกินดุล",IF(AT36=0,"สมดุล","ขาดดุล"))</f>
        <v>เกินดุล</v>
      </c>
      <c r="AU48" s="10"/>
      <c r="AV48" s="99" t="str">
        <f>IF(AV36&gt;0,"ผลเกินดุล",IF(AV36=0,"ผลสมดุล","ผลขาดดุล"))</f>
        <v>ผลขาดดุล</v>
      </c>
      <c r="BA48" s="41" t="str">
        <f>IF(BA36&gt;0,"เกินดุล",IF(BA36=0,"สมดุล","ขาดดุล"))</f>
        <v>เกินดุล</v>
      </c>
      <c r="BB48" s="10"/>
      <c r="BC48" s="41" t="str">
        <f>IF(BC36&gt;0,"ผลเกินดุล",IF(BC36=0,"ผลสมดุล","ผลขาดดุล"))</f>
        <v>ผลเกินดุล</v>
      </c>
      <c r="BH48" s="41" t="str">
        <f>IF(BH36&gt;0,"เกินดุล",IF(BH36=0,"สมดุล","ขาดดุล"))</f>
        <v>เกินดุล</v>
      </c>
      <c r="BI48" s="10"/>
      <c r="BJ48" s="99" t="str">
        <f>IF(BJ36&gt;0,"ผลเกินดุล",IF(BJ36=0,"ผลสมดุล","ผลขาดดุล"))</f>
        <v>ผลขาดดุล</v>
      </c>
      <c r="BO48" s="41" t="str">
        <f>IF(BO36&gt;0,"เกินดุล",IF(BO36=0,"สมดุล","ขาดดุล"))</f>
        <v>เกินดุล</v>
      </c>
      <c r="BP48" s="10"/>
      <c r="BQ48" s="99" t="str">
        <f>IF(BQ36&gt;0,"ผลเกินดุล",IF(BQ36=0,"ผลสมดุล","ผลขาดดุล"))</f>
        <v>ผลขาดดุล</v>
      </c>
      <c r="BV48" s="41" t="str">
        <f>IF(BV36&gt;0,"เกินดุล",IF(BV36=0,"สมดุล","ขาดดุล"))</f>
        <v>เกินดุล</v>
      </c>
      <c r="BW48" s="10"/>
      <c r="BX48" s="99" t="str">
        <f>IF(BX36&gt;0,"ผลเกินดุล",IF(BX36=0,"ผลสมดุล","ผลขาดดุล"))</f>
        <v>ผลขาดดุล</v>
      </c>
      <c r="CC48" s="41" t="str">
        <f>IF(CC36&gt;0,"เกินดุล",IF(CC36=0,"สมดุล","ขาดดุล"))</f>
        <v>เกินดุล</v>
      </c>
      <c r="CD48" s="10"/>
      <c r="CE48" s="99" t="str">
        <f>IF(CE36&gt;0,"ผลเกินดุล",IF(CE36=0,"ผลสมดุล","ผลขาดดุล"))</f>
        <v>ผลขาดดุล</v>
      </c>
      <c r="CJ48" s="41" t="str">
        <f>IF(CJ36&gt;0,"เกินดุล",IF(CJ36=0,"สมดุล","ขาดดุล"))</f>
        <v>เกินดุล</v>
      </c>
      <c r="CK48" s="10"/>
      <c r="CL48" s="99" t="str">
        <f>IF(CL36&gt;0,"ผลเกินดุล",IF(CL36=0,"ผลสมดุล","ผลขาดดุล"))</f>
        <v>ผลขาดดุล</v>
      </c>
      <c r="CQ48" s="41" t="str">
        <f>IF(CQ36&gt;0,"เกินดุล",IF(CQ36=0,"สมดุล","ขาดดุล"))</f>
        <v>เกินดุล</v>
      </c>
      <c r="CR48" s="10"/>
      <c r="CS48" s="99" t="str">
        <f>IF(CS36&gt;0,"ผลเกินดุล",IF(CS36=0,"ผลสมดุล","ผลขาดดุล"))</f>
        <v>ผลขาดดุล</v>
      </c>
      <c r="CX48" s="41" t="str">
        <f>IF(CX36&gt;0,"เกินดุล",IF(CX36=0,"สมดุล","ขาดดุล"))</f>
        <v>เกินดุล</v>
      </c>
      <c r="CY48" s="10"/>
      <c r="CZ48" s="99" t="str">
        <f>IF(CZ36&gt;0,"ผลเกินดุล",IF(CZ36=0,"ผลสมดุล","ผลขาดดุล"))</f>
        <v>ผลขาดดุล</v>
      </c>
      <c r="DE48" s="41" t="str">
        <f>IF(DE36&gt;0,"เกินดุล",IF(DE36=0,"สมดุล","ขาดดุล"))</f>
        <v>เกินดุล</v>
      </c>
      <c r="DF48" s="10"/>
      <c r="DG48" s="99" t="str">
        <f>IF(DG36&gt;0,"ผลเกินดุล",IF(DG36=0,"ผลสมดุล","ผลขาดดุล"))</f>
        <v>ผลขาดดุล</v>
      </c>
    </row>
    <row r="49" spans="4:114">
      <c r="D49" s="41" t="str">
        <f>IF(D36&gt;0,"เกินดุล",IF(D36=0,"สมดุล","ขาดดุล"))</f>
        <v>เกินดุล</v>
      </c>
      <c r="F49" s="41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384" stopIfTrue="1" operator="lessThan">
      <formula>0</formula>
    </cfRule>
  </conditionalFormatting>
  <conditionalFormatting sqref="DK38:DQ40">
    <cfRule type="cellIs" dxfId="62" priority="367" stopIfTrue="1" operator="lessThan">
      <formula>0</formula>
    </cfRule>
  </conditionalFormatting>
  <conditionalFormatting sqref="C43:CZ43">
    <cfRule type="cellIs" dxfId="61" priority="338" stopIfTrue="1" operator="lessThan">
      <formula>0</formula>
    </cfRule>
  </conditionalFormatting>
  <conditionalFormatting sqref="E4:H4">
    <cfRule type="cellIs" dxfId="60" priority="329" stopIfTrue="1" operator="lessThan">
      <formula>0</formula>
    </cfRule>
  </conditionalFormatting>
  <conditionalFormatting sqref="G17:H17">
    <cfRule type="cellIs" dxfId="59" priority="324" stopIfTrue="1" operator="lessThan">
      <formula>0</formula>
    </cfRule>
  </conditionalFormatting>
  <conditionalFormatting sqref="L37 N37:O37">
    <cfRule type="cellIs" dxfId="58" priority="321" stopIfTrue="1" operator="lessThan">
      <formula>0</formula>
    </cfRule>
  </conditionalFormatting>
  <conditionalFormatting sqref="E37 G37:H37 G33:H33 E36:H36 H35">
    <cfRule type="cellIs" dxfId="57" priority="322" stopIfTrue="1" operator="lessThan">
      <formula>0</formula>
    </cfRule>
  </conditionalFormatting>
  <conditionalFormatting sqref="S37 U37:V37">
    <cfRule type="cellIs" dxfId="56" priority="320" stopIfTrue="1" operator="lessThan">
      <formula>0</formula>
    </cfRule>
  </conditionalFormatting>
  <conditionalFormatting sqref="Z37 AB37:AC37">
    <cfRule type="cellIs" dxfId="55" priority="319" stopIfTrue="1" operator="lessThan">
      <formula>0</formula>
    </cfRule>
  </conditionalFormatting>
  <conditionalFormatting sqref="AG37 AI37:AJ37">
    <cfRule type="cellIs" dxfId="54" priority="318" stopIfTrue="1" operator="lessThan">
      <formula>0</formula>
    </cfRule>
  </conditionalFormatting>
  <conditionalFormatting sqref="AN37 AP37:AQ37">
    <cfRule type="cellIs" dxfId="53" priority="317" stopIfTrue="1" operator="lessThan">
      <formula>0</formula>
    </cfRule>
  </conditionalFormatting>
  <conditionalFormatting sqref="AU37 AW37:AX37">
    <cfRule type="cellIs" dxfId="52" priority="316" stopIfTrue="1" operator="lessThan">
      <formula>0</formula>
    </cfRule>
  </conditionalFormatting>
  <conditionalFormatting sqref="BB37 BD37:BE37">
    <cfRule type="cellIs" dxfId="51" priority="315" stopIfTrue="1" operator="lessThan">
      <formula>0</formula>
    </cfRule>
  </conditionalFormatting>
  <conditionalFormatting sqref="BI37 BK37:BL37">
    <cfRule type="cellIs" dxfId="50" priority="314" stopIfTrue="1" operator="lessThan">
      <formula>0</formula>
    </cfRule>
  </conditionalFormatting>
  <conditionalFormatting sqref="BP37 BR37:BS37">
    <cfRule type="cellIs" dxfId="49" priority="313" stopIfTrue="1" operator="lessThan">
      <formula>0</formula>
    </cfRule>
  </conditionalFormatting>
  <conditionalFormatting sqref="BW37 BY37:BZ37">
    <cfRule type="cellIs" dxfId="48" priority="312" stopIfTrue="1" operator="lessThan">
      <formula>0</formula>
    </cfRule>
  </conditionalFormatting>
  <conditionalFormatting sqref="CD37 CF37:CG37">
    <cfRule type="cellIs" dxfId="47" priority="311" stopIfTrue="1" operator="lessThan">
      <formula>0</formula>
    </cfRule>
  </conditionalFormatting>
  <conditionalFormatting sqref="CK37 CM37:CN37">
    <cfRule type="cellIs" dxfId="46" priority="310" stopIfTrue="1" operator="lessThan">
      <formula>0</formula>
    </cfRule>
  </conditionalFormatting>
  <conditionalFormatting sqref="CR37 CT37:CU37">
    <cfRule type="cellIs" dxfId="45" priority="309" stopIfTrue="1" operator="lessThan">
      <formula>0</formula>
    </cfRule>
  </conditionalFormatting>
  <conditionalFormatting sqref="CY37 DA37:DB37">
    <cfRule type="cellIs" dxfId="44" priority="308" stopIfTrue="1" operator="lessThan">
      <formula>0</formula>
    </cfRule>
  </conditionalFormatting>
  <conditionalFormatting sqref="DF37 DH37:DI37">
    <cfRule type="cellIs" dxfId="43" priority="307" stopIfTrue="1" operator="lessThan">
      <formula>0</formula>
    </cfRule>
  </conditionalFormatting>
  <conditionalFormatting sqref="DM37 DO37:DP37">
    <cfRule type="cellIs" dxfId="42" priority="306" stopIfTrue="1" operator="lessThan">
      <formula>0</formula>
    </cfRule>
  </conditionalFormatting>
  <conditionalFormatting sqref="C40">
    <cfRule type="cellIs" dxfId="41" priority="303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297" stopIfTrue="1" operator="lessThan">
      <formula>0</formula>
    </cfRule>
  </conditionalFormatting>
  <conditionalFormatting sqref="DO17:DP17">
    <cfRule type="cellIs" dxfId="39" priority="296" stopIfTrue="1" operator="lessThan">
      <formula>0</formula>
    </cfRule>
  </conditionalFormatting>
  <conditionalFormatting sqref="L48">
    <cfRule type="cellIs" dxfId="38" priority="294" stopIfTrue="1" operator="lessThan">
      <formula>0</formula>
    </cfRule>
  </conditionalFormatting>
  <conditionalFormatting sqref="S48">
    <cfRule type="cellIs" dxfId="37" priority="293" stopIfTrue="1" operator="lessThan">
      <formula>0</formula>
    </cfRule>
  </conditionalFormatting>
  <conditionalFormatting sqref="Z48">
    <cfRule type="cellIs" dxfId="36" priority="292" stopIfTrue="1" operator="lessThan">
      <formula>0</formula>
    </cfRule>
  </conditionalFormatting>
  <conditionalFormatting sqref="AG48">
    <cfRule type="cellIs" dxfId="35" priority="291" stopIfTrue="1" operator="lessThan">
      <formula>0</formula>
    </cfRule>
  </conditionalFormatting>
  <conditionalFormatting sqref="AN48">
    <cfRule type="cellIs" dxfId="34" priority="290" stopIfTrue="1" operator="lessThan">
      <formula>0</formula>
    </cfRule>
  </conditionalFormatting>
  <conditionalFormatting sqref="AU48">
    <cfRule type="cellIs" dxfId="33" priority="289" stopIfTrue="1" operator="lessThan">
      <formula>0</formula>
    </cfRule>
  </conditionalFormatting>
  <conditionalFormatting sqref="BB48">
    <cfRule type="cellIs" dxfId="32" priority="288" stopIfTrue="1" operator="lessThan">
      <formula>0</formula>
    </cfRule>
  </conditionalFormatting>
  <conditionalFormatting sqref="BI48">
    <cfRule type="cellIs" dxfId="31" priority="287" stopIfTrue="1" operator="lessThan">
      <formula>0</formula>
    </cfRule>
  </conditionalFormatting>
  <conditionalFormatting sqref="BP48">
    <cfRule type="cellIs" dxfId="30" priority="286" stopIfTrue="1" operator="lessThan">
      <formula>0</formula>
    </cfRule>
  </conditionalFormatting>
  <conditionalFormatting sqref="BW48">
    <cfRule type="cellIs" dxfId="29" priority="285" stopIfTrue="1" operator="lessThan">
      <formula>0</formula>
    </cfRule>
  </conditionalFormatting>
  <conditionalFormatting sqref="CD48">
    <cfRule type="cellIs" dxfId="28" priority="284" stopIfTrue="1" operator="lessThan">
      <formula>0</formula>
    </cfRule>
  </conditionalFormatting>
  <conditionalFormatting sqref="CK48">
    <cfRule type="cellIs" dxfId="27" priority="283" stopIfTrue="1" operator="lessThan">
      <formula>0</formula>
    </cfRule>
  </conditionalFormatting>
  <conditionalFormatting sqref="CR48">
    <cfRule type="cellIs" dxfId="26" priority="282" stopIfTrue="1" operator="lessThan">
      <formula>0</formula>
    </cfRule>
  </conditionalFormatting>
  <conditionalFormatting sqref="CY48">
    <cfRule type="cellIs" dxfId="25" priority="281" stopIfTrue="1" operator="lessThan">
      <formula>0</formula>
    </cfRule>
  </conditionalFormatting>
  <conditionalFormatting sqref="DF48">
    <cfRule type="cellIs" dxfId="24" priority="280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5 AX35 BS35:BS36 DI35">
    <cfRule type="cellIs" dxfId="23" priority="276" stopIfTrue="1" operator="lessThan">
      <formula>0</formula>
    </cfRule>
  </conditionalFormatting>
  <conditionalFormatting sqref="C42:DQ42">
    <cfRule type="cellIs" dxfId="22" priority="113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selection activeCell="G2" sqref="G2:M21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22" t="s">
        <v>2875</v>
      </c>
      <c r="B1" s="122"/>
      <c r="C1" s="122"/>
      <c r="D1" s="122"/>
      <c r="E1" s="122"/>
      <c r="G1" s="123" t="s">
        <v>2882</v>
      </c>
      <c r="H1" s="124"/>
      <c r="I1" s="124"/>
      <c r="J1" s="124"/>
      <c r="K1" s="124"/>
      <c r="L1" s="124"/>
      <c r="M1" s="125"/>
    </row>
    <row r="2" spans="1:17" ht="36">
      <c r="A2" s="43" t="s">
        <v>2855</v>
      </c>
      <c r="B2" s="44" t="s">
        <v>2856</v>
      </c>
      <c r="C2" s="44" t="s">
        <v>2857</v>
      </c>
      <c r="D2" s="44" t="s">
        <v>2859</v>
      </c>
      <c r="E2" s="45" t="s">
        <v>2861</v>
      </c>
      <c r="G2" s="126" t="s">
        <v>2855</v>
      </c>
      <c r="H2" s="62" t="s">
        <v>2880</v>
      </c>
      <c r="I2" s="63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18">
      <c r="A3" s="46"/>
      <c r="B3" s="44"/>
      <c r="C3" s="44" t="s">
        <v>2858</v>
      </c>
      <c r="D3" s="44" t="s">
        <v>2860</v>
      </c>
      <c r="E3" s="44"/>
      <c r="G3" s="127"/>
      <c r="H3" s="62" t="s">
        <v>2856</v>
      </c>
      <c r="I3" s="62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18.75" thickBot="1">
      <c r="A4" s="47"/>
      <c r="B4" s="48"/>
      <c r="C4" s="48"/>
      <c r="D4" s="49"/>
      <c r="E4" s="48"/>
      <c r="G4" s="128"/>
      <c r="H4" s="64"/>
      <c r="I4" s="64"/>
      <c r="J4" s="33"/>
      <c r="K4" s="33"/>
      <c r="L4" s="34"/>
      <c r="M4" s="33"/>
    </row>
    <row r="5" spans="1:17" ht="25.5" customHeight="1" thickBot="1">
      <c r="A5" s="50" t="s">
        <v>16</v>
      </c>
      <c r="B5" s="51">
        <f>+Planfin_ต.ค.63!D34</f>
        <v>1435876000</v>
      </c>
      <c r="C5" s="51">
        <f>+Planfin_ต.ค.63!D35</f>
        <v>1382242806</v>
      </c>
      <c r="D5" s="51">
        <f>+Planfin_ต.ค.63!D36</f>
        <v>53633194</v>
      </c>
      <c r="E5" s="42" t="str">
        <f>+Planfin_ต.ค.63!D37</f>
        <v>เกินดุล</v>
      </c>
      <c r="G5" s="61" t="s">
        <v>16</v>
      </c>
      <c r="H5" s="91">
        <f>+Planfin_ต.ค.63!D34</f>
        <v>1435876000</v>
      </c>
      <c r="I5" s="91">
        <f>+Planfin_ต.ค.63!D35</f>
        <v>1382242806</v>
      </c>
      <c r="J5" s="66">
        <f>+Planfin_ต.ค.63!F34</f>
        <v>155499018.56</v>
      </c>
      <c r="K5" s="66">
        <f>+Planfin_ต.ค.63!F35</f>
        <v>106077966.85000001</v>
      </c>
      <c r="L5" s="100">
        <f>+Planfin_ต.ค.63!F36</f>
        <v>49421051.709999993</v>
      </c>
      <c r="M5" s="101" t="str">
        <f>+Planfin_ต.ค.63!F37</f>
        <v>ผลเกินดุล</v>
      </c>
    </row>
    <row r="6" spans="1:17" ht="25.5" customHeight="1" thickBot="1">
      <c r="A6" s="50" t="s">
        <v>300</v>
      </c>
      <c r="B6" s="51">
        <f>+Planfin_ต.ค.63!K34</f>
        <v>449450000</v>
      </c>
      <c r="C6" s="51">
        <f>+Planfin_ต.ค.63!K35</f>
        <v>447500000</v>
      </c>
      <c r="D6" s="51">
        <f>+Planfin_ต.ค.63!K36</f>
        <v>1950000</v>
      </c>
      <c r="E6" s="42" t="str">
        <f>+Planfin_ต.ค.63!K37</f>
        <v>เกินดุล</v>
      </c>
      <c r="G6" s="61" t="s">
        <v>300</v>
      </c>
      <c r="H6" s="91">
        <f>+Planfin_ต.ค.63!K34</f>
        <v>449450000</v>
      </c>
      <c r="I6" s="91">
        <f>+Planfin_ต.ค.63!K35</f>
        <v>447500000</v>
      </c>
      <c r="J6" s="66">
        <f>+Planfin_ต.ค.63!M34</f>
        <v>53913226.179999992</v>
      </c>
      <c r="K6" s="66">
        <f>+Planfin_ต.ค.63!M35</f>
        <v>32332852.330000002</v>
      </c>
      <c r="L6" s="66">
        <f>+Planfin_ต.ค.63!M36</f>
        <v>21580373.84999999</v>
      </c>
      <c r="M6" s="92" t="str">
        <f>+Planfin_ต.ค.63!M37</f>
        <v>ผลเกินดุล</v>
      </c>
    </row>
    <row r="7" spans="1:17" ht="25.5" customHeight="1" thickBot="1">
      <c r="A7" s="50" t="s">
        <v>462</v>
      </c>
      <c r="B7" s="51">
        <f>+Planfin_ต.ค.63!R34</f>
        <v>113286170</v>
      </c>
      <c r="C7" s="51">
        <f>+Planfin_ต.ค.63!R35</f>
        <v>110372621.75999999</v>
      </c>
      <c r="D7" s="51">
        <f>+Planfin_ต.ค.63!R36</f>
        <v>2913548.2400000095</v>
      </c>
      <c r="E7" s="42" t="str">
        <f>+Planfin_ต.ค.63!R37</f>
        <v>เกินดุล</v>
      </c>
      <c r="G7" s="61" t="s">
        <v>462</v>
      </c>
      <c r="H7" s="91">
        <f>+Planfin_ต.ค.63!R34</f>
        <v>113286170</v>
      </c>
      <c r="I7" s="91">
        <f>+Planfin_ต.ค.63!R35</f>
        <v>110372621.75999999</v>
      </c>
      <c r="J7" s="66">
        <f>+Planfin_ต.ค.63!T34</f>
        <v>7399151.0600000005</v>
      </c>
      <c r="K7" s="66">
        <f>+Planfin_ต.ค.63!T35</f>
        <v>8137467.7999999998</v>
      </c>
      <c r="L7" s="66">
        <f>+Planfin_ต.ค.63!T36</f>
        <v>-738316.73999999929</v>
      </c>
      <c r="M7" s="92" t="str">
        <f>+Planfin_ต.ค.63!T37</f>
        <v>ผลขาดดุล</v>
      </c>
    </row>
    <row r="8" spans="1:17" ht="25.5" customHeight="1" thickBot="1">
      <c r="A8" s="50" t="s">
        <v>2862</v>
      </c>
      <c r="B8" s="51">
        <f>+Planfin_ต.ค.63!Y34</f>
        <v>86936306.349999994</v>
      </c>
      <c r="C8" s="51">
        <f>+Planfin_ต.ค.63!Y35</f>
        <v>78529007.109999999</v>
      </c>
      <c r="D8" s="51">
        <f>+Planfin_ต.ค.63!Y36</f>
        <v>8407299.2399999946</v>
      </c>
      <c r="E8" s="42" t="str">
        <f>+Planfin_ต.ค.63!Y37</f>
        <v>เกินดุล</v>
      </c>
      <c r="G8" s="61" t="s">
        <v>2862</v>
      </c>
      <c r="H8" s="91">
        <f>+Planfin_ต.ค.63!Y34</f>
        <v>86936306.349999994</v>
      </c>
      <c r="I8" s="91">
        <f>+Planfin_ต.ค.63!Y35</f>
        <v>78529007.109999999</v>
      </c>
      <c r="J8" s="66">
        <f>+Planfin_ต.ค.63!AA34</f>
        <v>5560332.1199999992</v>
      </c>
      <c r="K8" s="66">
        <f>+Planfin_ต.ค.63!AA35</f>
        <v>5670996.4900000002</v>
      </c>
      <c r="L8" s="66">
        <f>+Planfin_ต.ค.63!AA36</f>
        <v>-110664.37000000104</v>
      </c>
      <c r="M8" s="92" t="str">
        <f>+Planfin_ต.ค.63!AA37</f>
        <v>ผลขาดดุล</v>
      </c>
    </row>
    <row r="9" spans="1:17" ht="25.5" customHeight="1" thickBot="1">
      <c r="A9" s="50" t="s">
        <v>1613</v>
      </c>
      <c r="B9" s="51">
        <f>+Planfin_ต.ค.63!AF34</f>
        <v>92812470.489999995</v>
      </c>
      <c r="C9" s="51">
        <f>+Planfin_ต.ค.63!AF35</f>
        <v>88037333.280000031</v>
      </c>
      <c r="D9" s="51">
        <f>+Planfin_ต.ค.63!AF36</f>
        <v>4775137.2099999636</v>
      </c>
      <c r="E9" s="42" t="str">
        <f>+Planfin_ต.ค.63!AF37</f>
        <v>เกินดุล</v>
      </c>
      <c r="G9" s="61" t="s">
        <v>1613</v>
      </c>
      <c r="H9" s="91">
        <f>+Planfin_ต.ค.63!AF34</f>
        <v>92812470.489999995</v>
      </c>
      <c r="I9" s="91">
        <f>+Planfin_ต.ค.63!AF35</f>
        <v>88037333.280000031</v>
      </c>
      <c r="J9" s="66">
        <f>+Planfin_ต.ค.63!AH34</f>
        <v>6070570.8700000001</v>
      </c>
      <c r="K9" s="66">
        <f>+Planfin_ต.ค.63!AH35</f>
        <v>6857247.7299999995</v>
      </c>
      <c r="L9" s="66">
        <f>+Planfin_ต.ค.63!AH36</f>
        <v>-786676.8599999994</v>
      </c>
      <c r="M9" s="92" t="str">
        <f>+Planfin_ต.ค.63!AH37</f>
        <v>ผลขาดดุล</v>
      </c>
      <c r="Q9" s="19"/>
    </row>
    <row r="10" spans="1:17" ht="25.5" customHeight="1" thickBot="1">
      <c r="A10" s="50" t="s">
        <v>468</v>
      </c>
      <c r="B10" s="51">
        <f>+Planfin_ต.ค.63!AM34</f>
        <v>77186360</v>
      </c>
      <c r="C10" s="51">
        <f>+Planfin_ต.ค.63!AM35</f>
        <v>76275612</v>
      </c>
      <c r="D10" s="51">
        <f>+Planfin_ต.ค.63!AM36</f>
        <v>910748</v>
      </c>
      <c r="E10" s="42" t="str">
        <f>+Planfin_ต.ค.63!AM37</f>
        <v>เกินดุล</v>
      </c>
      <c r="G10" s="61" t="s">
        <v>468</v>
      </c>
      <c r="H10" s="91">
        <f>+Planfin_ต.ค.63!AM34</f>
        <v>77186360</v>
      </c>
      <c r="I10" s="91">
        <f>+Planfin_ต.ค.63!AM35</f>
        <v>76275612</v>
      </c>
      <c r="J10" s="66">
        <f>+Planfin_ต.ค.63!AO34</f>
        <v>3939478.82</v>
      </c>
      <c r="K10" s="66">
        <f>+Planfin_ต.ค.63!AO35</f>
        <v>4100246.6199999992</v>
      </c>
      <c r="L10" s="66">
        <f>+Planfin_ต.ค.63!AO36</f>
        <v>-160767.79999999935</v>
      </c>
      <c r="M10" s="92" t="str">
        <f>+Planfin_ต.ค.63!AO37</f>
        <v>ผลขาดดุล</v>
      </c>
    </row>
    <row r="11" spans="1:17" ht="25.5" customHeight="1" thickBot="1">
      <c r="A11" s="50" t="s">
        <v>470</v>
      </c>
      <c r="B11" s="51">
        <f>+Planfin_ต.ค.63!AT34</f>
        <v>220450000</v>
      </c>
      <c r="C11" s="51">
        <f>+Planfin_ต.ค.63!AT35</f>
        <v>212413321.30999997</v>
      </c>
      <c r="D11" s="51">
        <f>+Planfin_ต.ค.63!AT36</f>
        <v>8036678.6900000274</v>
      </c>
      <c r="E11" s="42" t="str">
        <f>+Planfin_ต.ค.63!AT37</f>
        <v>เกินดุล</v>
      </c>
      <c r="G11" s="61" t="s">
        <v>470</v>
      </c>
      <c r="H11" s="91">
        <f>+Planfin_ต.ค.63!AT34</f>
        <v>220450000</v>
      </c>
      <c r="I11" s="91">
        <f>+Planfin_ต.ค.63!AT35</f>
        <v>212413321.30999997</v>
      </c>
      <c r="J11" s="66">
        <f>+Planfin_ต.ค.63!AV34</f>
        <v>14475404.689999999</v>
      </c>
      <c r="K11" s="66">
        <f>+Planfin_ต.ค.63!AV35</f>
        <v>14975918.400000002</v>
      </c>
      <c r="L11" s="66">
        <f>+Planfin_ต.ค.63!AV36</f>
        <v>-500513.71000000276</v>
      </c>
      <c r="M11" s="67" t="str">
        <f>+Planfin_ต.ค.63!AV37</f>
        <v>ผลขาดดุล</v>
      </c>
    </row>
    <row r="12" spans="1:17" ht="25.5" customHeight="1" thickBot="1">
      <c r="A12" s="50" t="s">
        <v>472</v>
      </c>
      <c r="B12" s="51">
        <f>+Planfin_ต.ค.63!BA34</f>
        <v>81722261.719999999</v>
      </c>
      <c r="C12" s="51">
        <f>+Planfin_ต.ค.63!BA35</f>
        <v>81055891.49000001</v>
      </c>
      <c r="D12" s="51">
        <f>+Planfin_ต.ค.63!BA36</f>
        <v>666370.22999998927</v>
      </c>
      <c r="E12" s="42" t="str">
        <f>+Planfin_ต.ค.63!BA37</f>
        <v>เกินดุล</v>
      </c>
      <c r="G12" s="61" t="s">
        <v>472</v>
      </c>
      <c r="H12" s="91">
        <f>+Planfin_ต.ค.63!BA34</f>
        <v>81722261.719999999</v>
      </c>
      <c r="I12" s="91">
        <f>+Planfin_ต.ค.63!BA35</f>
        <v>81055891.49000001</v>
      </c>
      <c r="J12" s="66">
        <f>+Planfin_ต.ค.63!BC34</f>
        <v>5812780.6400000006</v>
      </c>
      <c r="K12" s="66">
        <f>+Planfin_ต.ค.63!BC35</f>
        <v>5616127.9099999992</v>
      </c>
      <c r="L12" s="66">
        <f>+Planfin_ต.ค.63!BC36</f>
        <v>196652.73000000138</v>
      </c>
      <c r="M12" s="92" t="str">
        <f>+Planfin_ต.ค.63!BC37</f>
        <v>ผลเกินดุล</v>
      </c>
    </row>
    <row r="13" spans="1:17" ht="25.5" customHeight="1" thickBot="1">
      <c r="A13" s="50" t="s">
        <v>474</v>
      </c>
      <c r="B13" s="51">
        <f>+Planfin_ต.ค.63!BH34</f>
        <v>98099740.50999999</v>
      </c>
      <c r="C13" s="51">
        <f>+Planfin_ต.ค.63!BH35</f>
        <v>90885495.219999999</v>
      </c>
      <c r="D13" s="51">
        <f>+Planfin_ต.ค.63!BH36</f>
        <v>7214245.2899999917</v>
      </c>
      <c r="E13" s="42" t="str">
        <f>+Planfin_ต.ค.63!BH37</f>
        <v>เกินดุล</v>
      </c>
      <c r="G13" s="61" t="s">
        <v>474</v>
      </c>
      <c r="H13" s="91">
        <f>+Planfin_ต.ค.63!BH34</f>
        <v>98099740.50999999</v>
      </c>
      <c r="I13" s="91">
        <f>+Planfin_ต.ค.63!BH35</f>
        <v>90885495.219999999</v>
      </c>
      <c r="J13" s="66">
        <f>+Planfin_ต.ค.63!BJ34</f>
        <v>5053344.58</v>
      </c>
      <c r="K13" s="66">
        <f>+Planfin_ต.ค.63!BJ35</f>
        <v>5359344.5599999996</v>
      </c>
      <c r="L13" s="66">
        <f>+Planfin_ต.ค.63!BJ36</f>
        <v>-305999.97999999952</v>
      </c>
      <c r="M13" s="92" t="str">
        <f>+Planfin_ต.ค.63!BJ37</f>
        <v>ผลขาดดุล</v>
      </c>
    </row>
    <row r="14" spans="1:17" ht="25.5" customHeight="1" thickBot="1">
      <c r="A14" s="50" t="s">
        <v>476</v>
      </c>
      <c r="B14" s="51">
        <f>+Planfin_ต.ค.63!BO34</f>
        <v>94160000</v>
      </c>
      <c r="C14" s="51">
        <f>+Planfin_ต.ค.63!BO35</f>
        <v>88960035.519999996</v>
      </c>
      <c r="D14" s="51">
        <f>+Planfin_ต.ค.63!BO36</f>
        <v>5199964.4800000042</v>
      </c>
      <c r="E14" s="42" t="str">
        <f>+Planfin_ต.ค.63!BO37</f>
        <v>เกินดุล</v>
      </c>
      <c r="G14" s="61" t="s">
        <v>476</v>
      </c>
      <c r="H14" s="91">
        <f>+Planfin_ต.ค.63!BO34</f>
        <v>94160000</v>
      </c>
      <c r="I14" s="91">
        <f>+Planfin_ต.ค.63!BO35</f>
        <v>88960035.519999996</v>
      </c>
      <c r="J14" s="66">
        <f>+Planfin_ต.ค.63!BQ34</f>
        <v>5531220.0099999998</v>
      </c>
      <c r="K14" s="66">
        <f>+Planfin_ต.ค.63!BQ35</f>
        <v>5643811.9000000013</v>
      </c>
      <c r="L14" s="66">
        <f>+Planfin_ต.ค.63!BQ36</f>
        <v>-112591.89000000153</v>
      </c>
      <c r="M14" s="67" t="str">
        <f>+Planfin_ต.ค.63!BQ37</f>
        <v>ผลขาดดุล</v>
      </c>
    </row>
    <row r="15" spans="1:17" ht="25.5" customHeight="1" thickBot="1">
      <c r="A15" s="50" t="s">
        <v>478</v>
      </c>
      <c r="B15" s="51">
        <f>+Planfin_ต.ค.63!BV34</f>
        <v>88622330</v>
      </c>
      <c r="C15" s="51">
        <f>+Planfin_ต.ค.63!BV35</f>
        <v>87498030</v>
      </c>
      <c r="D15" s="51">
        <f>+Planfin_ต.ค.63!BV36</f>
        <v>1124300</v>
      </c>
      <c r="E15" s="42" t="str">
        <f>+Planfin_ต.ค.63!BV37</f>
        <v>เกินดุล</v>
      </c>
      <c r="G15" s="61" t="s">
        <v>478</v>
      </c>
      <c r="H15" s="91">
        <f>+Planfin_ต.ค.63!BV34</f>
        <v>88622330</v>
      </c>
      <c r="I15" s="91">
        <f>+Planfin_ต.ค.63!BV35</f>
        <v>87498030</v>
      </c>
      <c r="J15" s="66">
        <f>+Planfin_ต.ค.63!BX34</f>
        <v>6166267.4499999993</v>
      </c>
      <c r="K15" s="66">
        <f>+Planfin_ต.ค.63!BX35</f>
        <v>6342223.9699999997</v>
      </c>
      <c r="L15" s="66">
        <f>+Planfin_ต.ค.63!BX36</f>
        <v>-175956.52000000048</v>
      </c>
      <c r="M15" s="67" t="str">
        <f>+Planfin_ต.ค.63!BX37</f>
        <v>ผลขาดดุล</v>
      </c>
    </row>
    <row r="16" spans="1:17" ht="25.5" customHeight="1" thickBot="1">
      <c r="A16" s="50" t="s">
        <v>480</v>
      </c>
      <c r="B16" s="51">
        <f>+Planfin_ต.ค.63!CC34</f>
        <v>166279316.02000001</v>
      </c>
      <c r="C16" s="51">
        <f>+Planfin_ต.ค.63!CC35</f>
        <v>139186803.16000003</v>
      </c>
      <c r="D16" s="51">
        <f>+Planfin_ต.ค.63!CC36</f>
        <v>27092512.859999985</v>
      </c>
      <c r="E16" s="42" t="str">
        <f>+Planfin_ต.ค.63!CC37</f>
        <v>เกินดุล</v>
      </c>
      <c r="G16" s="61" t="s">
        <v>480</v>
      </c>
      <c r="H16" s="91">
        <f>+Planfin_ต.ค.63!CC34</f>
        <v>166279316.02000001</v>
      </c>
      <c r="I16" s="91">
        <f>+Planfin_ต.ค.63!CC35</f>
        <v>139186803.16000003</v>
      </c>
      <c r="J16" s="66">
        <f>+Planfin_ต.ค.63!CE34</f>
        <v>8613465.1099999994</v>
      </c>
      <c r="K16" s="66">
        <f>+Planfin_ต.ค.63!CE35</f>
        <v>10673420.91</v>
      </c>
      <c r="L16" s="66">
        <f>+Planfin_ต.ค.63!CE36</f>
        <v>-2059955.8000000007</v>
      </c>
      <c r="M16" s="67" t="str">
        <f>+Planfin_ต.ค.63!CE37</f>
        <v>ผลขาดดุล</v>
      </c>
    </row>
    <row r="17" spans="1:13" ht="25.5" customHeight="1" thickBot="1">
      <c r="A17" s="50" t="s">
        <v>482</v>
      </c>
      <c r="B17" s="51">
        <f>+Planfin_ต.ค.63!CJ34</f>
        <v>49612200</v>
      </c>
      <c r="C17" s="51">
        <f>+Planfin_ต.ค.63!CJ35</f>
        <v>49527800</v>
      </c>
      <c r="D17" s="51">
        <f>+Planfin_ต.ค.63!CJ36</f>
        <v>84400</v>
      </c>
      <c r="E17" s="42" t="str">
        <f>+Planfin_ต.ค.63!CJ37</f>
        <v>เกินดุล</v>
      </c>
      <c r="G17" s="61" t="s">
        <v>482</v>
      </c>
      <c r="H17" s="91">
        <f>+Planfin_ต.ค.63!CJ34</f>
        <v>49612200</v>
      </c>
      <c r="I17" s="91">
        <f>+Planfin_ต.ค.63!CJ35</f>
        <v>49527800</v>
      </c>
      <c r="J17" s="66">
        <f>+Planfin_ต.ค.63!CL34</f>
        <v>2317624.88</v>
      </c>
      <c r="K17" s="66">
        <f>+Planfin_ต.ค.63!CL35</f>
        <v>3141346.3099999996</v>
      </c>
      <c r="L17" s="66">
        <f>+Planfin_ต.ค.63!CL36</f>
        <v>-823721.4299999997</v>
      </c>
      <c r="M17" s="67" t="str">
        <f>+Planfin_ต.ค.63!CL37</f>
        <v>ผลขาดดุล</v>
      </c>
    </row>
    <row r="18" spans="1:13" ht="25.5" customHeight="1" thickBot="1">
      <c r="A18" s="50" t="s">
        <v>484</v>
      </c>
      <c r="B18" s="51">
        <f>+Planfin_ต.ค.63!CQ34</f>
        <v>117479731.31999999</v>
      </c>
      <c r="C18" s="51">
        <f>+Planfin_ต.ค.63!CQ35</f>
        <v>112377256.34</v>
      </c>
      <c r="D18" s="51">
        <f>+Planfin_ต.ค.63!CQ36</f>
        <v>5102474.9799999893</v>
      </c>
      <c r="E18" s="42" t="str">
        <f>+Planfin_ต.ค.63!CQ37</f>
        <v>เกินดุล</v>
      </c>
      <c r="G18" s="61" t="s">
        <v>484</v>
      </c>
      <c r="H18" s="91">
        <f>+Planfin_ต.ค.63!CQ34</f>
        <v>117479731.31999999</v>
      </c>
      <c r="I18" s="91">
        <f>+Planfin_ต.ค.63!CQ35</f>
        <v>112377256.34</v>
      </c>
      <c r="J18" s="66">
        <f>+Planfin_ต.ค.63!CS34</f>
        <v>7492356.1499999994</v>
      </c>
      <c r="K18" s="66">
        <f>+Planfin_ต.ค.63!CS35</f>
        <v>8289336.6699999999</v>
      </c>
      <c r="L18" s="66">
        <f>+Planfin_ต.ค.63!CS36</f>
        <v>-796980.52000000048</v>
      </c>
      <c r="M18" s="67" t="str">
        <f>+Planfin_ต.ค.63!CS37</f>
        <v>ผลขาดดุล</v>
      </c>
    </row>
    <row r="19" spans="1:13" ht="25.5" customHeight="1" thickBot="1">
      <c r="A19" s="50" t="s">
        <v>486</v>
      </c>
      <c r="B19" s="51">
        <f>+Planfin_ต.ค.63!CX34</f>
        <v>54809001</v>
      </c>
      <c r="C19" s="51">
        <f>+Planfin_ต.ค.63!CX35</f>
        <v>51832300</v>
      </c>
      <c r="D19" s="51">
        <f>+Planfin_ต.ค.63!CX36</f>
        <v>2976701</v>
      </c>
      <c r="E19" s="42" t="str">
        <f>+Planfin_ต.ค.63!CX37</f>
        <v>เกินดุล</v>
      </c>
      <c r="G19" s="61" t="s">
        <v>486</v>
      </c>
      <c r="H19" s="91">
        <f>+Planfin_ต.ค.63!CX34</f>
        <v>54809001</v>
      </c>
      <c r="I19" s="91">
        <f>+Planfin_ต.ค.63!CX35</f>
        <v>51832300</v>
      </c>
      <c r="J19" s="66">
        <f>+Planfin_ต.ค.63!CZ34</f>
        <v>1965722.99</v>
      </c>
      <c r="K19" s="66">
        <f>+Planfin_ต.ค.63!CZ35</f>
        <v>2123942.9400000004</v>
      </c>
      <c r="L19" s="66">
        <f>+Planfin_ต.ค.63!CZ36</f>
        <v>-158219.95000000042</v>
      </c>
      <c r="M19" s="67" t="str">
        <f>+Planfin_ต.ค.63!CZ37</f>
        <v>ผลขาดดุล</v>
      </c>
    </row>
    <row r="20" spans="1:13" ht="25.5" customHeight="1" thickBot="1">
      <c r="A20" s="50" t="s">
        <v>488</v>
      </c>
      <c r="B20" s="51">
        <f>+Planfin_ต.ค.63!DE34</f>
        <v>61745000</v>
      </c>
      <c r="C20" s="51">
        <f>+Planfin_ต.ค.63!DE35</f>
        <v>57895000</v>
      </c>
      <c r="D20" s="51">
        <f>+Planfin_ต.ค.63!DE36</f>
        <v>3850000</v>
      </c>
      <c r="E20" s="42" t="str">
        <f>+Planfin_ต.ค.63!DE37</f>
        <v>เกินดุล</v>
      </c>
      <c r="G20" s="61" t="s">
        <v>488</v>
      </c>
      <c r="H20" s="91">
        <f>+Planfin_ต.ค.63!DE34</f>
        <v>61745000</v>
      </c>
      <c r="I20" s="91">
        <f>+Planfin_ต.ค.63!DE35</f>
        <v>57895000</v>
      </c>
      <c r="J20" s="66">
        <f>+Planfin_ต.ค.63!DG34</f>
        <v>3422639.6399999997</v>
      </c>
      <c r="K20" s="66">
        <f>+Planfin_ต.ค.63!DG35</f>
        <v>4033866.08</v>
      </c>
      <c r="L20" s="66">
        <f>+Planfin_ต.ค.63!DG36</f>
        <v>-611226.44000000041</v>
      </c>
      <c r="M20" s="67" t="str">
        <f>+Planfin_ต.ค.63!DG37</f>
        <v>ผลขาดดุล</v>
      </c>
    </row>
    <row r="21" spans="1:13" ht="25.5" customHeight="1" thickBot="1">
      <c r="A21" s="52" t="s">
        <v>2789</v>
      </c>
      <c r="B21" s="53">
        <f>+Planfin_ต.ค.63!DL34</f>
        <v>3109030230.2599998</v>
      </c>
      <c r="C21" s="53">
        <f>+Planfin_ต.ค.63!DL35</f>
        <v>3201089313.1900001</v>
      </c>
      <c r="D21" s="53">
        <f>+Planfin_ต.ค.63!DN36</f>
        <v>60642252.970000058</v>
      </c>
      <c r="E21" s="54" t="str">
        <f>+Planfin_ต.ค.63!DN37</f>
        <v>ผลเกินดุล</v>
      </c>
      <c r="G21" s="61" t="s">
        <v>2789</v>
      </c>
      <c r="H21" s="91">
        <f>+Planfin_ต.ค.63!DL34</f>
        <v>3109030230.2599998</v>
      </c>
      <c r="I21" s="91">
        <f>+Planfin_ต.ค.63!DL35</f>
        <v>3201089313.1900001</v>
      </c>
      <c r="J21" s="66">
        <f>SUM(J5:J20)</f>
        <v>293232603.75</v>
      </c>
      <c r="K21" s="66">
        <f t="shared" ref="K21:L21" si="0">SUM(K5:K20)</f>
        <v>229376117.47000003</v>
      </c>
      <c r="L21" s="66">
        <f t="shared" si="0"/>
        <v>63856486.279999986</v>
      </c>
      <c r="M21" s="67" t="str">
        <f>+Planfin_ต.ค.63!DN37</f>
        <v>ผลเกินดุล</v>
      </c>
    </row>
    <row r="23" spans="1:13">
      <c r="B23" s="19">
        <f>SUM(B5:B20)</f>
        <v>3288526887.4099998</v>
      </c>
      <c r="C23" s="19">
        <f>SUM(C5:C20)</f>
        <v>3154589313.1899996</v>
      </c>
      <c r="D23" s="19">
        <f>SUM(D5:D20)</f>
        <v>133937574.21999995</v>
      </c>
      <c r="J23" s="21"/>
      <c r="K23" s="21"/>
      <c r="L23" s="21"/>
    </row>
    <row r="29" spans="1:13">
      <c r="K29" s="21"/>
    </row>
  </sheetData>
  <mergeCells count="3">
    <mergeCell ref="A1:E1"/>
    <mergeCell ref="G1:M1"/>
    <mergeCell ref="G2:G4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L19" sqref="L19"/>
    </sheetView>
  </sheetViews>
  <sheetFormatPr defaultColWidth="24.42578125" defaultRowHeight="15"/>
  <cols>
    <col min="1" max="1" width="6" style="37" customWidth="1"/>
    <col min="2" max="2" width="21" style="37" customWidth="1"/>
    <col min="3" max="4" width="20.42578125" style="37" customWidth="1"/>
    <col min="5" max="6" width="14.140625" style="37" customWidth="1"/>
    <col min="7" max="7" width="3.28515625" style="37" customWidth="1"/>
    <col min="8" max="8" width="23.7109375" style="37" customWidth="1"/>
    <col min="9" max="10" width="21.140625" style="37" customWidth="1"/>
    <col min="11" max="12" width="14.85546875" style="37" customWidth="1"/>
    <col min="13" max="16384" width="24.42578125" style="37"/>
  </cols>
  <sheetData>
    <row r="1" spans="2:12" ht="28.5" customHeight="1">
      <c r="B1" s="73"/>
      <c r="C1" s="73"/>
      <c r="D1" s="140" t="s">
        <v>2896</v>
      </c>
      <c r="E1" s="140"/>
      <c r="F1" s="140"/>
      <c r="H1" s="135" t="s">
        <v>2897</v>
      </c>
      <c r="I1" s="135"/>
      <c r="J1" s="135"/>
      <c r="K1" s="135"/>
      <c r="L1" s="135"/>
    </row>
    <row r="2" spans="2:12" ht="75" customHeight="1">
      <c r="B2" s="129" t="s">
        <v>2855</v>
      </c>
      <c r="C2" s="131" t="s">
        <v>2898</v>
      </c>
      <c r="D2" s="131" t="s">
        <v>2899</v>
      </c>
      <c r="E2" s="133" t="s">
        <v>2867</v>
      </c>
      <c r="F2" s="134"/>
      <c r="H2" s="136" t="s">
        <v>2855</v>
      </c>
      <c r="I2" s="83" t="s">
        <v>2900</v>
      </c>
      <c r="J2" s="83" t="s">
        <v>2901</v>
      </c>
      <c r="K2" s="138" t="s">
        <v>2867</v>
      </c>
      <c r="L2" s="139"/>
    </row>
    <row r="3" spans="2:12" ht="23.25">
      <c r="B3" s="130"/>
      <c r="C3" s="132"/>
      <c r="D3" s="132"/>
      <c r="E3" s="55" t="s">
        <v>2868</v>
      </c>
      <c r="F3" s="74" t="s">
        <v>2869</v>
      </c>
      <c r="H3" s="137"/>
      <c r="I3" s="72"/>
      <c r="J3" s="72"/>
      <c r="K3" s="58" t="s">
        <v>2868</v>
      </c>
      <c r="L3" s="84" t="s">
        <v>2869</v>
      </c>
    </row>
    <row r="4" spans="2:12" ht="23.25">
      <c r="B4" s="75" t="s">
        <v>16</v>
      </c>
      <c r="C4" s="56">
        <f>+Planfin_ต.ค.63!E34</f>
        <v>119656333.33333333</v>
      </c>
      <c r="D4" s="56">
        <f>+Planfin_ต.ค.63!F34</f>
        <v>155499018.56</v>
      </c>
      <c r="E4" s="69">
        <f>+Planfin_ต.ค.63!G34</f>
        <v>35842685.226666667</v>
      </c>
      <c r="F4" s="76">
        <f>+Planfin_ต.ค.63!H34</f>
        <v>-30.396356718001705</v>
      </c>
      <c r="H4" s="78" t="s">
        <v>16</v>
      </c>
      <c r="I4" s="70">
        <f>+Planfin_ต.ค.63!E35</f>
        <v>115186900.5</v>
      </c>
      <c r="J4" s="70">
        <f>+Planfin_ต.ค.63!F35</f>
        <v>106077966.85000001</v>
      </c>
      <c r="K4" s="70">
        <f>+Planfin_ต.ค.63!G35</f>
        <v>-9108933.6499999985</v>
      </c>
      <c r="L4" s="85">
        <f>+Planfin_ต.ค.63!H35</f>
        <v>-7.9079596815785482</v>
      </c>
    </row>
    <row r="5" spans="2:12" ht="23.25">
      <c r="B5" s="75" t="s">
        <v>2033</v>
      </c>
      <c r="C5" s="56">
        <f>+Planfin_ต.ค.63!L34</f>
        <v>37454166.666666664</v>
      </c>
      <c r="D5" s="56">
        <f>+Planfin_ต.ค.63!M34</f>
        <v>53913226.179999992</v>
      </c>
      <c r="E5" s="69">
        <f>+Planfin_ต.ค.63!N34</f>
        <v>16459059.513333334</v>
      </c>
      <c r="F5" s="76">
        <f>+Planfin_ต.ค.63!O34</f>
        <v>31.749691273781469</v>
      </c>
      <c r="H5" s="78" t="s">
        <v>2033</v>
      </c>
      <c r="I5" s="70">
        <f>+Planfin_ต.ค.63!L35</f>
        <v>37291666.666666672</v>
      </c>
      <c r="J5" s="70">
        <f>+Planfin_ต.ค.63!M35</f>
        <v>32332852.330000002</v>
      </c>
      <c r="K5" s="70">
        <f>+Planfin_ต.ค.63!N35</f>
        <v>-4958814.336666666</v>
      </c>
      <c r="L5" s="85">
        <f>+Planfin_ต.ค.63!O35</f>
        <v>-13.297379226815639</v>
      </c>
    </row>
    <row r="6" spans="2:12" ht="23.25">
      <c r="B6" s="75" t="s">
        <v>2086</v>
      </c>
      <c r="C6" s="56">
        <f>+Planfin_ต.ค.63!S34</f>
        <v>9440514.166666666</v>
      </c>
      <c r="D6" s="56">
        <f>+Planfin_ต.ค.63!T34</f>
        <v>7399151.0600000005</v>
      </c>
      <c r="E6" s="69">
        <f>+Planfin_ต.ค.63!U34</f>
        <v>-2041363.1066666667</v>
      </c>
      <c r="F6" s="76">
        <f>+Planfin_ต.ค.63!V34</f>
        <v>-212.84035562788009</v>
      </c>
      <c r="H6" s="78" t="s">
        <v>2086</v>
      </c>
      <c r="I6" s="70">
        <f>+Planfin_ต.ค.63!S35</f>
        <v>9197718.4800000004</v>
      </c>
      <c r="J6" s="70">
        <f>+Planfin_ต.ค.63!T35</f>
        <v>8137467.7999999998</v>
      </c>
      <c r="K6" s="65">
        <f>+Planfin_ต.ค.63!U35</f>
        <v>-1060250.6800000002</v>
      </c>
      <c r="L6" s="86">
        <f>+Planfin_ต.ค.63!V35</f>
        <v>-11.527322588807916</v>
      </c>
    </row>
    <row r="7" spans="2:12" ht="23.25">
      <c r="B7" s="75" t="s">
        <v>2403</v>
      </c>
      <c r="C7" s="56">
        <f>+Planfin_ต.ค.63!Z34</f>
        <v>7244692.1958333328</v>
      </c>
      <c r="D7" s="56">
        <f>+Planfin_ต.ค.63!AA34</f>
        <v>5560332.1199999992</v>
      </c>
      <c r="E7" s="69">
        <f>+Planfin_ต.ค.63!AB34</f>
        <v>-1684360.0758333334</v>
      </c>
      <c r="F7" s="76">
        <f>+Planfin_ต.ค.63!AC34</f>
        <v>-346.05945564043202</v>
      </c>
      <c r="H7" s="78" t="s">
        <v>2403</v>
      </c>
      <c r="I7" s="70">
        <f>+Planfin_ต.ค.63!Z35</f>
        <v>6544083.9258333324</v>
      </c>
      <c r="J7" s="70">
        <f>+Planfin_ต.ค.63!AA35</f>
        <v>5670996.4900000002</v>
      </c>
      <c r="K7" s="65">
        <f>+Planfin_ต.ค.63!AB35</f>
        <v>-873087.43583333364</v>
      </c>
      <c r="L7" s="86">
        <f>+Planfin_ต.ค.63!AC35</f>
        <v>-13.341629565396405</v>
      </c>
    </row>
    <row r="8" spans="2:12" ht="23.25">
      <c r="B8" s="75" t="s">
        <v>2088</v>
      </c>
      <c r="C8" s="57">
        <f>+Planfin_ต.ค.63!AG34</f>
        <v>7734372.5408333344</v>
      </c>
      <c r="D8" s="57">
        <f>+Planfin_ต.ค.63!AH34</f>
        <v>6070570.8700000001</v>
      </c>
      <c r="E8" s="57">
        <f>+Planfin_ต.ค.63!AI34</f>
        <v>-1663801.6708333334</v>
      </c>
      <c r="F8" s="77">
        <f>+Planfin_ต.ค.63!AJ34</f>
        <v>-239.30290861318869</v>
      </c>
      <c r="H8" s="78" t="s">
        <v>2088</v>
      </c>
      <c r="I8" s="70">
        <f>+Planfin_ต.ค.63!AG35</f>
        <v>7336444.4399999995</v>
      </c>
      <c r="J8" s="70">
        <f>+Planfin_ต.ค.63!AH35</f>
        <v>6857247.7299999995</v>
      </c>
      <c r="K8" s="65">
        <f>+Planfin_ต.ค.63!AI35</f>
        <v>-479196.7099999999</v>
      </c>
      <c r="L8" s="86">
        <f>+Planfin_ต.ค.63!AJ35</f>
        <v>-6.5317295580854955</v>
      </c>
    </row>
    <row r="9" spans="2:12" ht="23.25">
      <c r="B9" s="75" t="s">
        <v>2089</v>
      </c>
      <c r="C9" s="57">
        <f>+Planfin_ต.ค.63!AN34</f>
        <v>6432196.666666667</v>
      </c>
      <c r="D9" s="57">
        <f>+Planfin_ต.ค.63!AO34</f>
        <v>3939478.82</v>
      </c>
      <c r="E9" s="57">
        <f>+Planfin_ต.ค.63!AP34</f>
        <v>-2492717.8466666667</v>
      </c>
      <c r="F9" s="93">
        <f>+Planfin_ต.ค.63!AQ34</f>
        <v>-510.72936707670601</v>
      </c>
      <c r="H9" s="78" t="s">
        <v>2089</v>
      </c>
      <c r="I9" s="70">
        <f>+Planfin_ต.ค.63!AN35</f>
        <v>6356301</v>
      </c>
      <c r="J9" s="70">
        <f>+Planfin_ต.ค.63!AO35</f>
        <v>4100246.6199999992</v>
      </c>
      <c r="K9" s="65">
        <f>+Planfin_ต.ค.63!AP35</f>
        <v>-2256054.38</v>
      </c>
      <c r="L9" s="86">
        <f>+Planfin_ต.ค.63!AQ35</f>
        <v>-35.493196121454915</v>
      </c>
    </row>
    <row r="10" spans="2:12" ht="23.25">
      <c r="B10" s="75" t="s">
        <v>2090</v>
      </c>
      <c r="C10" s="57">
        <f>+Planfin_ต.ค.63!AU34</f>
        <v>18370833.333333332</v>
      </c>
      <c r="D10" s="57">
        <f>+Planfin_ต.ค.63!AV34</f>
        <v>14475404.689999999</v>
      </c>
      <c r="E10" s="57">
        <f>+Planfin_ต.ค.63!AW34</f>
        <v>-3895428.6433333335</v>
      </c>
      <c r="F10" s="77">
        <f>+Planfin_ต.ค.63!AX34</f>
        <v>-9.4212862619608018</v>
      </c>
      <c r="H10" s="78" t="s">
        <v>2090</v>
      </c>
      <c r="I10" s="70">
        <f>+Planfin_ต.ค.63!AU35</f>
        <v>17701110.109166667</v>
      </c>
      <c r="J10" s="70">
        <f>+Planfin_ต.ค.63!AV35</f>
        <v>14975918.400000002</v>
      </c>
      <c r="K10" s="65">
        <f>+Planfin_ต.ค.63!AW35</f>
        <v>-2725191.7091666665</v>
      </c>
      <c r="L10" s="86">
        <f>+Planfin_ต.ค.63!AX35</f>
        <v>-15.395597747032843</v>
      </c>
    </row>
    <row r="11" spans="2:12" ht="23.25">
      <c r="B11" s="75" t="s">
        <v>2091</v>
      </c>
      <c r="C11" s="57">
        <f>+Planfin_ต.ค.63!BB34</f>
        <v>6810188.4766666666</v>
      </c>
      <c r="D11" s="57">
        <f>+Planfin_ต.ค.63!BC34</f>
        <v>5812780.6400000006</v>
      </c>
      <c r="E11" s="57">
        <f>+Planfin_ต.ค.63!BD34</f>
        <v>-997407.83666666679</v>
      </c>
      <c r="F11" s="77">
        <f>+Planfin_ต.ค.63!BE34</f>
        <v>1550.7079634174293</v>
      </c>
      <c r="H11" s="78" t="s">
        <v>2091</v>
      </c>
      <c r="I11" s="70">
        <f>+Planfin_ต.ค.63!BB35</f>
        <v>6754657.6241666665</v>
      </c>
      <c r="J11" s="70">
        <f>+Planfin_ต.ค.63!BC35</f>
        <v>5616127.9099999992</v>
      </c>
      <c r="K11" s="65">
        <f>+Planfin_ต.ค.63!BD35</f>
        <v>-1138529.7141666666</v>
      </c>
      <c r="L11" s="86">
        <f>+Planfin_ต.ค.63!BE35</f>
        <v>-16.855476287847068</v>
      </c>
    </row>
    <row r="12" spans="2:12" ht="23.25">
      <c r="B12" s="75" t="s">
        <v>2092</v>
      </c>
      <c r="C12" s="57">
        <f>+Planfin_ต.ค.63!BI34</f>
        <v>8174978.3758333344</v>
      </c>
      <c r="D12" s="57">
        <f>+Planfin_ต.ค.63!BJ34</f>
        <v>5053344.58</v>
      </c>
      <c r="E12" s="57">
        <f>+Planfin_ต.ค.63!BK34</f>
        <v>-3121633.7958333334</v>
      </c>
      <c r="F12" s="77">
        <f>+Planfin_ต.ค.63!BL34</f>
        <v>-443.71491922173334</v>
      </c>
      <c r="H12" s="78" t="s">
        <v>2092</v>
      </c>
      <c r="I12" s="70">
        <f>+Planfin_ต.ค.63!BI35</f>
        <v>7573791.2683333335</v>
      </c>
      <c r="J12" s="70">
        <f>+Planfin_ต.ค.63!BJ35</f>
        <v>5359344.5599999996</v>
      </c>
      <c r="K12" s="65">
        <f>+Planfin_ต.ค.63!BK35</f>
        <v>-2214446.708333333</v>
      </c>
      <c r="L12" s="86">
        <f>+Planfin_ต.ค.63!BL35</f>
        <v>-29.238285422416162</v>
      </c>
    </row>
    <row r="13" spans="2:12" ht="23.25">
      <c r="B13" s="75" t="s">
        <v>2094</v>
      </c>
      <c r="C13" s="57">
        <f>+Planfin_ต.ค.63!BP34</f>
        <v>7846666.666666667</v>
      </c>
      <c r="D13" s="57">
        <f>+Planfin_ต.ค.63!BQ34</f>
        <v>5531220.0099999998</v>
      </c>
      <c r="E13" s="57">
        <f>+Planfin_ต.ค.63!BR34</f>
        <v>-2315446.6566666672</v>
      </c>
      <c r="F13" s="77">
        <f>+Planfin_ต.ค.63!BS34</f>
        <v>-337.28890245396269</v>
      </c>
      <c r="H13" s="78" t="s">
        <v>2094</v>
      </c>
      <c r="I13" s="70">
        <f>+Planfin_ต.ค.63!BP35</f>
        <v>7413336.2933333339</v>
      </c>
      <c r="J13" s="70">
        <f>+Planfin_ต.ค.63!BQ35</f>
        <v>5643811.9000000013</v>
      </c>
      <c r="K13" s="65">
        <f>+Planfin_ต.ค.63!BR35</f>
        <v>-1769524.3933333335</v>
      </c>
      <c r="L13" s="86">
        <f>+Planfin_ต.ค.63!BS35</f>
        <v>-23.869474192404191</v>
      </c>
    </row>
    <row r="14" spans="2:12" ht="23.25">
      <c r="B14" s="75" t="s">
        <v>2095</v>
      </c>
      <c r="C14" s="57">
        <f>+Planfin_ต.ค.63!BW34</f>
        <v>7385194.1666666651</v>
      </c>
      <c r="D14" s="57">
        <f>+Planfin_ต.ค.63!BX34</f>
        <v>6166267.4499999993</v>
      </c>
      <c r="E14" s="57">
        <f>+Planfin_ต.ค.63!BY34</f>
        <v>-1212477.3166666667</v>
      </c>
      <c r="F14" s="77">
        <f>+Planfin_ต.ค.63!BZ34</f>
        <v>-102.53344672642507</v>
      </c>
      <c r="H14" s="78" t="s">
        <v>2095</v>
      </c>
      <c r="I14" s="70">
        <f>+Planfin_ต.ค.63!BW35</f>
        <v>7291502.5</v>
      </c>
      <c r="J14" s="70">
        <f>+Planfin_ต.ค.63!BX35</f>
        <v>6342223.9699999997</v>
      </c>
      <c r="K14" s="65">
        <f>+Planfin_ต.ค.63!BY35</f>
        <v>-949278.53</v>
      </c>
      <c r="L14" s="86">
        <f>+Planfin_ต.ค.63!BZ35</f>
        <v>-13.018970095669582</v>
      </c>
    </row>
    <row r="15" spans="2:12" ht="23.25">
      <c r="B15" s="75" t="s">
        <v>2096</v>
      </c>
      <c r="C15" s="57">
        <f>+Planfin_ต.ค.63!CD34</f>
        <v>13856609.668333333</v>
      </c>
      <c r="D15" s="57">
        <f>+Planfin_ต.ค.63!CE34</f>
        <v>8613465.1099999994</v>
      </c>
      <c r="E15" s="57">
        <f>+Planfin_ต.ค.63!CF34</f>
        <v>-5243144.5583333327</v>
      </c>
      <c r="F15" s="77">
        <f>+Planfin_ต.ค.63!CG34</f>
        <v>-165.8870050722619</v>
      </c>
      <c r="H15" s="78" t="s">
        <v>2096</v>
      </c>
      <c r="I15" s="70">
        <f>+Planfin_ต.ค.63!CD35</f>
        <v>11598900.263333334</v>
      </c>
      <c r="J15" s="70">
        <f>+Planfin_ต.ค.63!CE35</f>
        <v>10673420.91</v>
      </c>
      <c r="K15" s="65">
        <f>+Planfin_ต.ค.63!CF35</f>
        <v>-925479.35333333327</v>
      </c>
      <c r="L15" s="86">
        <f>+Planfin_ต.ค.63!CG35</f>
        <v>-7.9790267380690949</v>
      </c>
    </row>
    <row r="16" spans="2:12" ht="23.25">
      <c r="B16" s="75" t="s">
        <v>2097</v>
      </c>
      <c r="C16" s="57">
        <f>+Planfin_ต.ค.63!CK34</f>
        <v>4134349.9999999995</v>
      </c>
      <c r="D16" s="57">
        <f>+Planfin_ต.ค.63!CL34</f>
        <v>2317624.88</v>
      </c>
      <c r="E16" s="57">
        <f>+Planfin_ต.ค.63!CM34</f>
        <v>-1816725.12</v>
      </c>
      <c r="F16" s="77">
        <f>+Planfin_ต.ค.63!CN34</f>
        <v>-337.60358561137787</v>
      </c>
      <c r="H16" s="78" t="s">
        <v>2097</v>
      </c>
      <c r="I16" s="70">
        <f>+Planfin_ต.ค.63!CK35</f>
        <v>4127316.6666666674</v>
      </c>
      <c r="J16" s="70">
        <f>+Planfin_ต.ค.63!CL35</f>
        <v>3141346.3099999996</v>
      </c>
      <c r="K16" s="65">
        <f>+Planfin_ต.ค.63!CM35</f>
        <v>-985970.35666666669</v>
      </c>
      <c r="L16" s="86">
        <f>+Planfin_ต.ค.63!CN35</f>
        <v>-23.888895287091287</v>
      </c>
    </row>
    <row r="17" spans="2:12" ht="23.25">
      <c r="B17" s="75" t="s">
        <v>2098</v>
      </c>
      <c r="C17" s="57">
        <f>+Planfin_ต.ค.63!CR34</f>
        <v>9789977.6100000013</v>
      </c>
      <c r="D17" s="57">
        <f>+Planfin_ต.ค.63!CS34</f>
        <v>7492356.1499999994</v>
      </c>
      <c r="E17" s="57">
        <f>+Planfin_ต.ค.63!CT34</f>
        <v>-2297621.46</v>
      </c>
      <c r="F17" s="77">
        <f>+Planfin_ต.ค.63!CU34</f>
        <v>69.200097486659217</v>
      </c>
      <c r="H17" s="78" t="s">
        <v>2098</v>
      </c>
      <c r="I17" s="70">
        <f>+Planfin_ต.ค.63!CR35</f>
        <v>9364771.3616666682</v>
      </c>
      <c r="J17" s="70">
        <f>+Planfin_ต.ค.63!CS35</f>
        <v>8289336.6699999999</v>
      </c>
      <c r="K17" s="70">
        <f>+Planfin_ต.ค.63!CT35</f>
        <v>-1075434.6916666667</v>
      </c>
      <c r="L17" s="85">
        <f>+Planfin_ต.ค.63!CU35</f>
        <v>-11.483832868240675</v>
      </c>
    </row>
    <row r="18" spans="2:12" ht="23.25">
      <c r="B18" s="75" t="s">
        <v>2099</v>
      </c>
      <c r="C18" s="57">
        <f>+Planfin_ต.ค.63!CY34</f>
        <v>4567416.75</v>
      </c>
      <c r="D18" s="57">
        <f>+Planfin_ต.ค.63!CZ34</f>
        <v>1965722.99</v>
      </c>
      <c r="E18" s="57">
        <f>+Planfin_ต.ค.63!DA34</f>
        <v>-2601693.7599999998</v>
      </c>
      <c r="F18" s="77">
        <f>+Planfin_ต.ค.63!DB34</f>
        <v>-348.87063848360373</v>
      </c>
      <c r="H18" s="78" t="s">
        <v>2099</v>
      </c>
      <c r="I18" s="70">
        <f>+Planfin_ต.ค.63!CY35</f>
        <v>4319358.333333334</v>
      </c>
      <c r="J18" s="70">
        <f>+Planfin_ต.ค.63!CZ35</f>
        <v>2123942.9400000004</v>
      </c>
      <c r="K18" s="70">
        <f>+Planfin_ต.ค.63!DA35</f>
        <v>-2195415.3933333331</v>
      </c>
      <c r="L18" s="85">
        <f>+Planfin_ต.ค.63!DB35</f>
        <v>-50.827350358753122</v>
      </c>
    </row>
    <row r="19" spans="2:12" ht="23.25">
      <c r="B19" s="78" t="s">
        <v>2100</v>
      </c>
      <c r="C19" s="57">
        <f>+Planfin_ต.ค.63!DF34</f>
        <v>5145416.666666666</v>
      </c>
      <c r="D19" s="57">
        <f>+Planfin_ต.ค.63!DG34</f>
        <v>3422639.6399999997</v>
      </c>
      <c r="E19" s="57">
        <f>+Planfin_ต.ค.63!DH34</f>
        <v>-1722777.0266666668</v>
      </c>
      <c r="F19" s="93">
        <f>+Planfin_ต.ค.63!DI34</f>
        <v>-436.49814093783391</v>
      </c>
      <c r="H19" s="78" t="s">
        <v>2100</v>
      </c>
      <c r="I19" s="70">
        <f>+Planfin_ต.ค.63!DF35</f>
        <v>4824583.333333334</v>
      </c>
      <c r="J19" s="70">
        <f>+Planfin_ต.ค.63!DG35</f>
        <v>4033866.08</v>
      </c>
      <c r="K19" s="70">
        <f>+Planfin_ต.ค.63!DH35</f>
        <v>-790717.2533333333</v>
      </c>
      <c r="L19" s="85">
        <f>+Planfin_ต.ค.63!DI35</f>
        <v>-16.389337663010618</v>
      </c>
    </row>
    <row r="20" spans="2:12" ht="23.25">
      <c r="B20" s="79" t="s">
        <v>2789</v>
      </c>
      <c r="C20" s="80">
        <f>+Planfin_ต.ค.63!DM34</f>
        <v>259085852.52166665</v>
      </c>
      <c r="D20" s="80">
        <f>+Planfin_ต.ค.63!DN34</f>
        <v>290035509.31</v>
      </c>
      <c r="E20" s="81">
        <f>+Planfin_ต.ค.63!DO34</f>
        <v>30949656.78833333</v>
      </c>
      <c r="F20" s="82">
        <f>+Planfin_ต.ค.63!DP34</f>
        <v>299.33748756164107</v>
      </c>
      <c r="H20" s="87" t="s">
        <v>2789</v>
      </c>
      <c r="I20" s="88">
        <f>+Planfin_ต.ค.63!DM35</f>
        <v>262890776.09916666</v>
      </c>
      <c r="J20" s="88">
        <f>+Planfin_ต.ค.63!DN35</f>
        <v>229393256.33999994</v>
      </c>
      <c r="K20" s="88">
        <f>+Planfin_ต.ค.63!DO35</f>
        <v>-33497519.759166695</v>
      </c>
      <c r="L20" s="89">
        <f>+Planfin_ต.ค.63!DP35</f>
        <v>-12.741991277218068</v>
      </c>
    </row>
    <row r="21" spans="2:12" ht="22.5">
      <c r="H21" s="59"/>
      <c r="I21" s="59"/>
      <c r="J21" s="59"/>
      <c r="K21" s="59"/>
      <c r="L21" s="59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" sqref="B2:B15"/>
    </sheetView>
  </sheetViews>
  <sheetFormatPr defaultRowHeight="15"/>
  <cols>
    <col min="1" max="1" width="42.5703125" bestFit="1" customWidth="1"/>
    <col min="2" max="2" width="11.28515625" style="9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97">
        <v>-49.611558518518514</v>
      </c>
    </row>
    <row r="3" spans="1:2" ht="20.25" customHeight="1">
      <c r="A3" s="15" t="s">
        <v>2876</v>
      </c>
      <c r="B3" s="97">
        <v>-30.446846222222224</v>
      </c>
    </row>
    <row r="4" spans="1:2" ht="20.25" customHeight="1">
      <c r="A4" s="15" t="s">
        <v>2817</v>
      </c>
      <c r="B4" s="97">
        <v>36.726786666666662</v>
      </c>
    </row>
    <row r="5" spans="1:2" ht="20.25" customHeight="1">
      <c r="A5" s="15" t="s">
        <v>2877</v>
      </c>
      <c r="B5" s="97">
        <v>-21.914751552795028</v>
      </c>
    </row>
    <row r="6" spans="1:2" ht="20.25" customHeight="1">
      <c r="A6" s="15" t="s">
        <v>2878</v>
      </c>
      <c r="B6" s="97">
        <v>-4.3760084970205249</v>
      </c>
    </row>
    <row r="7" spans="1:2" ht="20.25" customHeight="1">
      <c r="A7" s="15" t="s">
        <v>2846</v>
      </c>
      <c r="B7" s="97">
        <v>-0.59745454545454546</v>
      </c>
    </row>
    <row r="8" spans="1:2" ht="20.25" customHeight="1">
      <c r="A8" s="15" t="s">
        <v>2824</v>
      </c>
      <c r="B8" s="97">
        <v>-9.0675000000000008</v>
      </c>
    </row>
    <row r="9" spans="1:2" ht="20.25" customHeight="1">
      <c r="A9" s="15" t="s">
        <v>2826</v>
      </c>
      <c r="B9" s="97">
        <v>-3.2684000000000002</v>
      </c>
    </row>
    <row r="10" spans="1:2" ht="20.25" customHeight="1">
      <c r="A10" s="15" t="s">
        <v>2828</v>
      </c>
      <c r="B10" s="97">
        <v>-44.855756470588233</v>
      </c>
    </row>
    <row r="11" spans="1:2" ht="20.25" customHeight="1">
      <c r="A11" s="15" t="s">
        <v>2830</v>
      </c>
      <c r="B11" s="97">
        <v>-11.748595294117647</v>
      </c>
    </row>
    <row r="12" spans="1:2" ht="20.25" customHeight="1">
      <c r="A12" s="15" t="s">
        <v>2832</v>
      </c>
      <c r="B12" s="97">
        <v>-46.180523543018296</v>
      </c>
    </row>
    <row r="13" spans="1:2" ht="20.25" customHeight="1">
      <c r="A13" s="15" t="s">
        <v>2879</v>
      </c>
      <c r="B13" s="97">
        <v>1.4531293333333333</v>
      </c>
    </row>
    <row r="14" spans="1:2" ht="20.25" customHeight="1">
      <c r="A14" s="15" t="s">
        <v>2836</v>
      </c>
      <c r="B14" s="98"/>
    </row>
    <row r="15" spans="1:2" ht="20.25" customHeight="1">
      <c r="A15" s="15" t="s">
        <v>2838</v>
      </c>
      <c r="B15" s="97">
        <v>-23.581947254477463</v>
      </c>
    </row>
    <row r="16" spans="1:2">
      <c r="A16" s="24" t="s">
        <v>2839</v>
      </c>
      <c r="B16" s="94">
        <v>-14.76</v>
      </c>
    </row>
    <row r="17" spans="2:2">
      <c r="B17" s="95"/>
    </row>
    <row r="36" spans="1:1">
      <c r="A36" s="60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81"/>
  <sheetViews>
    <sheetView topLeftCell="A461" workbookViewId="0">
      <selection activeCell="K479" sqref="K479:Q481"/>
    </sheetView>
  </sheetViews>
  <sheetFormatPr defaultColWidth="9.5703125" defaultRowHeight="24.75" customHeight="1"/>
  <cols>
    <col min="1" max="1" width="11.42578125" customWidth="1"/>
    <col min="2" max="3" width="10.42578125" customWidth="1"/>
    <col min="7" max="7" width="6.42578125" customWidth="1"/>
    <col min="10" max="10" width="20.28515625" customWidth="1"/>
    <col min="11" max="15" width="16.28515625" style="60" customWidth="1"/>
  </cols>
  <sheetData>
    <row r="1" spans="1:17" ht="24.75" customHeight="1">
      <c r="A1" s="102" t="s">
        <v>2883</v>
      </c>
      <c r="B1" s="102" t="s">
        <v>1932</v>
      </c>
      <c r="C1" s="102" t="s">
        <v>1923</v>
      </c>
      <c r="D1" s="102" t="s">
        <v>2</v>
      </c>
      <c r="E1" s="102" t="s">
        <v>3</v>
      </c>
      <c r="F1" s="102" t="s">
        <v>2893</v>
      </c>
      <c r="G1" s="102" t="s">
        <v>2907</v>
      </c>
      <c r="H1" s="102" t="s">
        <v>2894</v>
      </c>
      <c r="I1" s="102" t="s">
        <v>2842</v>
      </c>
      <c r="J1" s="102" t="s">
        <v>2843</v>
      </c>
      <c r="K1" s="107" t="s">
        <v>2908</v>
      </c>
      <c r="L1" s="107" t="s">
        <v>2884</v>
      </c>
      <c r="M1" s="107" t="s">
        <v>2885</v>
      </c>
      <c r="N1" s="107" t="s">
        <v>2886</v>
      </c>
      <c r="O1" s="107" t="s">
        <v>2887</v>
      </c>
      <c r="P1" s="102" t="s">
        <v>2888</v>
      </c>
      <c r="Q1" s="102" t="s">
        <v>2889</v>
      </c>
    </row>
    <row r="2" spans="1:17" ht="24.75" hidden="1" customHeight="1">
      <c r="A2" s="103">
        <v>44135</v>
      </c>
      <c r="B2" s="104" t="s">
        <v>16</v>
      </c>
      <c r="C2" s="104" t="s">
        <v>2020</v>
      </c>
      <c r="D2" s="104" t="s">
        <v>238</v>
      </c>
      <c r="E2" s="104" t="s">
        <v>239</v>
      </c>
      <c r="F2" s="104" t="s">
        <v>2811</v>
      </c>
      <c r="G2" s="104" t="s">
        <v>2909</v>
      </c>
      <c r="H2" s="104" t="s">
        <v>2895</v>
      </c>
      <c r="I2" s="112" t="s">
        <v>2790</v>
      </c>
      <c r="J2" s="104" t="s">
        <v>2791</v>
      </c>
      <c r="K2" s="108">
        <v>364697279.20999998</v>
      </c>
      <c r="L2" s="108">
        <v>405000000</v>
      </c>
      <c r="M2" s="108">
        <v>33750000</v>
      </c>
      <c r="N2" s="108">
        <v>58654242.899999999</v>
      </c>
      <c r="O2" s="108">
        <v>24904242.899999999</v>
      </c>
      <c r="P2" s="105">
        <v>73.790349333333324</v>
      </c>
      <c r="Q2" s="104" t="s">
        <v>2891</v>
      </c>
    </row>
    <row r="3" spans="1:17" ht="24.75" hidden="1" customHeight="1">
      <c r="A3" s="103">
        <v>44135</v>
      </c>
      <c r="B3" s="104" t="s">
        <v>16</v>
      </c>
      <c r="C3" s="104" t="s">
        <v>2020</v>
      </c>
      <c r="D3" s="104" t="s">
        <v>238</v>
      </c>
      <c r="E3" s="104" t="s">
        <v>239</v>
      </c>
      <c r="F3" s="104" t="s">
        <v>2811</v>
      </c>
      <c r="G3" s="104" t="s">
        <v>2909</v>
      </c>
      <c r="H3" s="104" t="s">
        <v>2895</v>
      </c>
      <c r="I3" s="112" t="s">
        <v>2792</v>
      </c>
      <c r="J3" s="104" t="s">
        <v>2793</v>
      </c>
      <c r="K3" s="108">
        <v>1745727.89</v>
      </c>
      <c r="L3" s="108">
        <v>1600000</v>
      </c>
      <c r="M3" s="108">
        <v>133333.33333333334</v>
      </c>
      <c r="N3" s="108">
        <v>0</v>
      </c>
      <c r="O3" s="108">
        <v>-133333.33333333334</v>
      </c>
      <c r="P3" s="105">
        <v>-100</v>
      </c>
      <c r="Q3" s="104" t="s">
        <v>2890</v>
      </c>
    </row>
    <row r="4" spans="1:17" ht="24.75" hidden="1" customHeight="1">
      <c r="A4" s="103">
        <v>44135</v>
      </c>
      <c r="B4" s="104" t="s">
        <v>16</v>
      </c>
      <c r="C4" s="104" t="s">
        <v>2020</v>
      </c>
      <c r="D4" s="104" t="s">
        <v>238</v>
      </c>
      <c r="E4" s="104" t="s">
        <v>239</v>
      </c>
      <c r="F4" s="104" t="s">
        <v>2811</v>
      </c>
      <c r="G4" s="104" t="s">
        <v>2909</v>
      </c>
      <c r="H4" s="104" t="s">
        <v>2895</v>
      </c>
      <c r="I4" s="112" t="s">
        <v>2794</v>
      </c>
      <c r="J4" s="104" t="s">
        <v>2795</v>
      </c>
      <c r="K4" s="108">
        <v>5214819.43</v>
      </c>
      <c r="L4" s="108">
        <v>6000000</v>
      </c>
      <c r="M4" s="108">
        <v>500000</v>
      </c>
      <c r="N4" s="108">
        <v>322275.3</v>
      </c>
      <c r="O4" s="108">
        <v>-177724.7</v>
      </c>
      <c r="P4" s="105">
        <v>-35.544939999999997</v>
      </c>
      <c r="Q4" s="104" t="s">
        <v>2890</v>
      </c>
    </row>
    <row r="5" spans="1:17" ht="24.75" hidden="1" customHeight="1">
      <c r="A5" s="103">
        <v>44135</v>
      </c>
      <c r="B5" s="104" t="s">
        <v>16</v>
      </c>
      <c r="C5" s="104" t="s">
        <v>2020</v>
      </c>
      <c r="D5" s="104" t="s">
        <v>238</v>
      </c>
      <c r="E5" s="104" t="s">
        <v>239</v>
      </c>
      <c r="F5" s="104" t="s">
        <v>2811</v>
      </c>
      <c r="G5" s="104" t="s">
        <v>2909</v>
      </c>
      <c r="H5" s="104" t="s">
        <v>2895</v>
      </c>
      <c r="I5" s="112" t="s">
        <v>2865</v>
      </c>
      <c r="J5" s="104" t="s">
        <v>2796</v>
      </c>
      <c r="K5" s="108">
        <v>18485151.52</v>
      </c>
      <c r="L5" s="108">
        <v>20000000</v>
      </c>
      <c r="M5" s="108">
        <v>1666666.6666666667</v>
      </c>
      <c r="N5" s="108">
        <v>1911416.9400000002</v>
      </c>
      <c r="O5" s="108">
        <v>244750.27333333335</v>
      </c>
      <c r="P5" s="105">
        <v>14.6850164</v>
      </c>
      <c r="Q5" s="104" t="s">
        <v>2891</v>
      </c>
    </row>
    <row r="6" spans="1:17" ht="24.75" hidden="1" customHeight="1">
      <c r="A6" s="103">
        <v>44135</v>
      </c>
      <c r="B6" s="104" t="s">
        <v>16</v>
      </c>
      <c r="C6" s="104" t="s">
        <v>2020</v>
      </c>
      <c r="D6" s="104" t="s">
        <v>238</v>
      </c>
      <c r="E6" s="104" t="s">
        <v>239</v>
      </c>
      <c r="F6" s="104" t="s">
        <v>2811</v>
      </c>
      <c r="G6" s="104" t="s">
        <v>2909</v>
      </c>
      <c r="H6" s="104" t="s">
        <v>2895</v>
      </c>
      <c r="I6" s="112" t="s">
        <v>2797</v>
      </c>
      <c r="J6" s="104" t="s">
        <v>2798</v>
      </c>
      <c r="K6" s="108">
        <v>146445934.15000001</v>
      </c>
      <c r="L6" s="108">
        <v>200000000</v>
      </c>
      <c r="M6" s="108">
        <v>16666666.666666666</v>
      </c>
      <c r="N6" s="108">
        <v>15989695.129999999</v>
      </c>
      <c r="O6" s="108">
        <v>-676971.53666666674</v>
      </c>
      <c r="P6" s="105">
        <v>-4.0618292199999999</v>
      </c>
      <c r="Q6" s="104" t="s">
        <v>2890</v>
      </c>
    </row>
    <row r="7" spans="1:17" ht="24.75" hidden="1" customHeight="1">
      <c r="A7" s="103">
        <v>44135</v>
      </c>
      <c r="B7" s="104" t="s">
        <v>16</v>
      </c>
      <c r="C7" s="104" t="s">
        <v>2020</v>
      </c>
      <c r="D7" s="104" t="s">
        <v>238</v>
      </c>
      <c r="E7" s="104" t="s">
        <v>239</v>
      </c>
      <c r="F7" s="104" t="s">
        <v>2811</v>
      </c>
      <c r="G7" s="104" t="s">
        <v>2909</v>
      </c>
      <c r="H7" s="104" t="s">
        <v>2895</v>
      </c>
      <c r="I7" s="112" t="s">
        <v>2799</v>
      </c>
      <c r="J7" s="104" t="s">
        <v>2800</v>
      </c>
      <c r="K7" s="108">
        <v>129653238.33</v>
      </c>
      <c r="L7" s="108">
        <v>160000000</v>
      </c>
      <c r="M7" s="108">
        <v>13333333.333333334</v>
      </c>
      <c r="N7" s="108">
        <v>28264333.560000002</v>
      </c>
      <c r="O7" s="108">
        <v>14931000.226666667</v>
      </c>
      <c r="P7" s="105">
        <v>111.98250169999999</v>
      </c>
      <c r="Q7" s="104" t="s">
        <v>2891</v>
      </c>
    </row>
    <row r="8" spans="1:17" ht="24.75" hidden="1" customHeight="1">
      <c r="A8" s="103">
        <v>44135</v>
      </c>
      <c r="B8" s="104" t="s">
        <v>16</v>
      </c>
      <c r="C8" s="104" t="s">
        <v>2020</v>
      </c>
      <c r="D8" s="104" t="s">
        <v>238</v>
      </c>
      <c r="E8" s="104" t="s">
        <v>239</v>
      </c>
      <c r="F8" s="104" t="s">
        <v>2811</v>
      </c>
      <c r="G8" s="104" t="s">
        <v>2909</v>
      </c>
      <c r="H8" s="104" t="s">
        <v>2895</v>
      </c>
      <c r="I8" s="112" t="s">
        <v>2801</v>
      </c>
      <c r="J8" s="104" t="s">
        <v>2802</v>
      </c>
      <c r="K8" s="108">
        <v>2498794.5499999998</v>
      </c>
      <c r="L8" s="108">
        <v>3000000</v>
      </c>
      <c r="M8" s="108">
        <v>250000</v>
      </c>
      <c r="N8" s="108">
        <v>103661.5</v>
      </c>
      <c r="O8" s="108">
        <v>-146338.5</v>
      </c>
      <c r="P8" s="105">
        <v>-58.535400000000003</v>
      </c>
      <c r="Q8" s="104" t="s">
        <v>2890</v>
      </c>
    </row>
    <row r="9" spans="1:17" ht="24.75" hidden="1" customHeight="1">
      <c r="A9" s="103">
        <v>44135</v>
      </c>
      <c r="B9" s="104" t="s">
        <v>16</v>
      </c>
      <c r="C9" s="104" t="s">
        <v>2020</v>
      </c>
      <c r="D9" s="104" t="s">
        <v>238</v>
      </c>
      <c r="E9" s="104" t="s">
        <v>239</v>
      </c>
      <c r="F9" s="104" t="s">
        <v>2811</v>
      </c>
      <c r="G9" s="104" t="s">
        <v>2909</v>
      </c>
      <c r="H9" s="104" t="s">
        <v>2895</v>
      </c>
      <c r="I9" s="112" t="s">
        <v>2803</v>
      </c>
      <c r="J9" s="104" t="s">
        <v>2804</v>
      </c>
      <c r="K9" s="108">
        <v>113416116.87</v>
      </c>
      <c r="L9" s="108">
        <v>130000000</v>
      </c>
      <c r="M9" s="108">
        <v>10833333.333333332</v>
      </c>
      <c r="N9" s="108">
        <v>12192697.049999999</v>
      </c>
      <c r="O9" s="108">
        <v>1359363.7166666666</v>
      </c>
      <c r="P9" s="105">
        <v>12.547972769230768</v>
      </c>
      <c r="Q9" s="104" t="s">
        <v>2891</v>
      </c>
    </row>
    <row r="10" spans="1:17" ht="24.75" hidden="1" customHeight="1">
      <c r="A10" s="103">
        <v>44135</v>
      </c>
      <c r="B10" s="104" t="s">
        <v>16</v>
      </c>
      <c r="C10" s="104" t="s">
        <v>2020</v>
      </c>
      <c r="D10" s="104" t="s">
        <v>238</v>
      </c>
      <c r="E10" s="104" t="s">
        <v>239</v>
      </c>
      <c r="F10" s="104" t="s">
        <v>2811</v>
      </c>
      <c r="G10" s="104" t="s">
        <v>2909</v>
      </c>
      <c r="H10" s="104" t="s">
        <v>2895</v>
      </c>
      <c r="I10" s="112" t="s">
        <v>2805</v>
      </c>
      <c r="J10" s="104" t="s">
        <v>2806</v>
      </c>
      <c r="K10" s="108">
        <v>336519604.76999998</v>
      </c>
      <c r="L10" s="108">
        <v>402266000</v>
      </c>
      <c r="M10" s="108">
        <v>33522166.666666668</v>
      </c>
      <c r="N10" s="108">
        <v>32991030.309999999</v>
      </c>
      <c r="O10" s="108">
        <v>-531136.35666666669</v>
      </c>
      <c r="P10" s="105">
        <v>-1.5844332556069864</v>
      </c>
      <c r="Q10" s="104" t="s">
        <v>2890</v>
      </c>
    </row>
    <row r="11" spans="1:17" ht="24.75" hidden="1" customHeight="1">
      <c r="A11" s="103">
        <v>44135</v>
      </c>
      <c r="B11" s="104" t="s">
        <v>16</v>
      </c>
      <c r="C11" s="104" t="s">
        <v>2020</v>
      </c>
      <c r="D11" s="104" t="s">
        <v>238</v>
      </c>
      <c r="E11" s="104" t="s">
        <v>239</v>
      </c>
      <c r="F11" s="104" t="s">
        <v>2811</v>
      </c>
      <c r="G11" s="104" t="s">
        <v>2909</v>
      </c>
      <c r="H11" s="104" t="s">
        <v>2895</v>
      </c>
      <c r="I11" s="112" t="s">
        <v>2807</v>
      </c>
      <c r="J11" s="104" t="s">
        <v>2808</v>
      </c>
      <c r="K11" s="108">
        <v>112601253.25</v>
      </c>
      <c r="L11" s="108">
        <v>108010000</v>
      </c>
      <c r="M11" s="108">
        <v>9000833.333333334</v>
      </c>
      <c r="N11" s="108">
        <v>5069665.87</v>
      </c>
      <c r="O11" s="108">
        <v>-3931167.4633333334</v>
      </c>
      <c r="P11" s="105">
        <v>-43.675594444958797</v>
      </c>
      <c r="Q11" s="104" t="s">
        <v>2890</v>
      </c>
    </row>
    <row r="12" spans="1:17" ht="24.75" hidden="1" customHeight="1">
      <c r="A12" s="103">
        <v>44135</v>
      </c>
      <c r="B12" s="104" t="s">
        <v>16</v>
      </c>
      <c r="C12" s="104" t="s">
        <v>2020</v>
      </c>
      <c r="D12" s="104" t="s">
        <v>238</v>
      </c>
      <c r="E12" s="104" t="s">
        <v>239</v>
      </c>
      <c r="F12" s="104" t="s">
        <v>2811</v>
      </c>
      <c r="G12" s="104" t="s">
        <v>2909</v>
      </c>
      <c r="H12" s="104" t="s">
        <v>2895</v>
      </c>
      <c r="I12" s="112" t="s">
        <v>2870</v>
      </c>
      <c r="J12" s="104" t="s">
        <v>2871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6"/>
      <c r="Q12" s="104" t="s">
        <v>2891</v>
      </c>
    </row>
    <row r="13" spans="1:17" ht="24.75" hidden="1" customHeight="1">
      <c r="A13" s="103">
        <v>44135</v>
      </c>
      <c r="B13" s="104" t="s">
        <v>16</v>
      </c>
      <c r="C13" s="104" t="s">
        <v>2020</v>
      </c>
      <c r="D13" s="104" t="s">
        <v>238</v>
      </c>
      <c r="E13" s="104" t="s">
        <v>239</v>
      </c>
      <c r="F13" s="104" t="s">
        <v>2811</v>
      </c>
      <c r="G13" s="104" t="s">
        <v>2909</v>
      </c>
      <c r="H13" s="104" t="s">
        <v>2895</v>
      </c>
      <c r="I13" s="112" t="s">
        <v>2809</v>
      </c>
      <c r="J13" s="104" t="s">
        <v>2810</v>
      </c>
      <c r="K13" s="108">
        <v>26298904.84</v>
      </c>
      <c r="L13" s="108">
        <v>57850684.950000003</v>
      </c>
      <c r="M13" s="108">
        <v>4820890.4124999996</v>
      </c>
      <c r="N13" s="108">
        <v>0</v>
      </c>
      <c r="O13" s="108">
        <v>-4820890.4124999996</v>
      </c>
      <c r="P13" s="105">
        <v>-100</v>
      </c>
      <c r="Q13" s="104" t="s">
        <v>2890</v>
      </c>
    </row>
    <row r="14" spans="1:17" ht="24.75" hidden="1" customHeight="1">
      <c r="A14" s="103">
        <v>44135</v>
      </c>
      <c r="B14" s="104" t="s">
        <v>16</v>
      </c>
      <c r="C14" s="104" t="s">
        <v>2020</v>
      </c>
      <c r="D14" s="104" t="s">
        <v>238</v>
      </c>
      <c r="E14" s="104" t="s">
        <v>239</v>
      </c>
      <c r="F14" s="104" t="s">
        <v>2839</v>
      </c>
      <c r="G14" s="104" t="s">
        <v>2909</v>
      </c>
      <c r="H14" s="104" t="s">
        <v>2895</v>
      </c>
      <c r="I14" s="110" t="s">
        <v>2812</v>
      </c>
      <c r="J14" s="104" t="s">
        <v>2813</v>
      </c>
      <c r="K14" s="108">
        <v>223391629.68000001</v>
      </c>
      <c r="L14" s="108">
        <v>255500000</v>
      </c>
      <c r="M14" s="108">
        <v>21291666.666666664</v>
      </c>
      <c r="N14" s="108">
        <v>13950839.310000001</v>
      </c>
      <c r="O14" s="108">
        <v>-7340827.3566666665</v>
      </c>
      <c r="P14" s="105">
        <v>-34.477467037181995</v>
      </c>
      <c r="Q14" s="104" t="s">
        <v>2891</v>
      </c>
    </row>
    <row r="15" spans="1:17" ht="24.75" hidden="1" customHeight="1">
      <c r="A15" s="103">
        <v>44135</v>
      </c>
      <c r="B15" s="104" t="s">
        <v>16</v>
      </c>
      <c r="C15" s="104" t="s">
        <v>2020</v>
      </c>
      <c r="D15" s="104" t="s">
        <v>238</v>
      </c>
      <c r="E15" s="104" t="s">
        <v>239</v>
      </c>
      <c r="F15" s="104" t="s">
        <v>2839</v>
      </c>
      <c r="G15" s="104" t="s">
        <v>2909</v>
      </c>
      <c r="H15" s="104" t="s">
        <v>2895</v>
      </c>
      <c r="I15" s="110" t="s">
        <v>2814</v>
      </c>
      <c r="J15" s="104" t="s">
        <v>2815</v>
      </c>
      <c r="K15" s="108">
        <v>121249115.53</v>
      </c>
      <c r="L15" s="108">
        <v>125000000</v>
      </c>
      <c r="M15" s="108">
        <v>10416666.666666666</v>
      </c>
      <c r="N15" s="108">
        <v>10297470.83</v>
      </c>
      <c r="O15" s="108">
        <v>-119195.83666666667</v>
      </c>
      <c r="P15" s="105">
        <v>-1.1442800319999999</v>
      </c>
      <c r="Q15" s="104" t="s">
        <v>2891</v>
      </c>
    </row>
    <row r="16" spans="1:17" ht="24.75" hidden="1" customHeight="1">
      <c r="A16" s="103">
        <v>44135</v>
      </c>
      <c r="B16" s="104" t="s">
        <v>16</v>
      </c>
      <c r="C16" s="104" t="s">
        <v>2020</v>
      </c>
      <c r="D16" s="104" t="s">
        <v>238</v>
      </c>
      <c r="E16" s="104" t="s">
        <v>239</v>
      </c>
      <c r="F16" s="104" t="s">
        <v>2839</v>
      </c>
      <c r="G16" s="104" t="s">
        <v>2909</v>
      </c>
      <c r="H16" s="104" t="s">
        <v>2895</v>
      </c>
      <c r="I16" s="110" t="s">
        <v>2816</v>
      </c>
      <c r="J16" s="104" t="s">
        <v>2817</v>
      </c>
      <c r="K16" s="108">
        <v>952413.96</v>
      </c>
      <c r="L16" s="108">
        <v>1400000</v>
      </c>
      <c r="M16" s="108">
        <v>116666.66666666667</v>
      </c>
      <c r="N16" s="108">
        <v>77291.490000000005</v>
      </c>
      <c r="O16" s="108">
        <v>-39375.176666666674</v>
      </c>
      <c r="P16" s="105">
        <v>-33.750151428571428</v>
      </c>
      <c r="Q16" s="104" t="s">
        <v>2891</v>
      </c>
    </row>
    <row r="17" spans="1:17" ht="24.75" hidden="1" customHeight="1">
      <c r="A17" s="103">
        <v>44135</v>
      </c>
      <c r="B17" s="104" t="s">
        <v>16</v>
      </c>
      <c r="C17" s="104" t="s">
        <v>2020</v>
      </c>
      <c r="D17" s="104" t="s">
        <v>238</v>
      </c>
      <c r="E17" s="104" t="s">
        <v>239</v>
      </c>
      <c r="F17" s="104" t="s">
        <v>2839</v>
      </c>
      <c r="G17" s="104" t="s">
        <v>2909</v>
      </c>
      <c r="H17" s="104" t="s">
        <v>2895</v>
      </c>
      <c r="I17" s="110" t="s">
        <v>2818</v>
      </c>
      <c r="J17" s="104" t="s">
        <v>2819</v>
      </c>
      <c r="K17" s="108">
        <v>56616807.710000001</v>
      </c>
      <c r="L17" s="108">
        <v>55000000</v>
      </c>
      <c r="M17" s="108">
        <v>4583333.333333333</v>
      </c>
      <c r="N17" s="108">
        <v>10752315.67</v>
      </c>
      <c r="O17" s="108">
        <v>6168982.3366666669</v>
      </c>
      <c r="P17" s="105">
        <v>134.59597825454546</v>
      </c>
      <c r="Q17" s="104" t="s">
        <v>2890</v>
      </c>
    </row>
    <row r="18" spans="1:17" ht="24.75" hidden="1" customHeight="1">
      <c r="A18" s="103">
        <v>44135</v>
      </c>
      <c r="B18" s="104" t="s">
        <v>16</v>
      </c>
      <c r="C18" s="104" t="s">
        <v>2020</v>
      </c>
      <c r="D18" s="104" t="s">
        <v>238</v>
      </c>
      <c r="E18" s="104" t="s">
        <v>239</v>
      </c>
      <c r="F18" s="104" t="s">
        <v>2839</v>
      </c>
      <c r="G18" s="104" t="s">
        <v>2909</v>
      </c>
      <c r="H18" s="104" t="s">
        <v>2895</v>
      </c>
      <c r="I18" s="110" t="s">
        <v>2820</v>
      </c>
      <c r="J18" s="104" t="s">
        <v>2821</v>
      </c>
      <c r="K18" s="108">
        <v>321628529.50999999</v>
      </c>
      <c r="L18" s="108">
        <v>402266000</v>
      </c>
      <c r="M18" s="108">
        <v>33522166.666666668</v>
      </c>
      <c r="N18" s="108">
        <v>32989670.309999999</v>
      </c>
      <c r="O18" s="108">
        <v>-532496.35666666669</v>
      </c>
      <c r="P18" s="105">
        <v>-1.5884902726056889</v>
      </c>
      <c r="Q18" s="104" t="s">
        <v>2891</v>
      </c>
    </row>
    <row r="19" spans="1:17" ht="24.75" hidden="1" customHeight="1">
      <c r="A19" s="103">
        <v>44135</v>
      </c>
      <c r="B19" s="104" t="s">
        <v>16</v>
      </c>
      <c r="C19" s="104" t="s">
        <v>2020</v>
      </c>
      <c r="D19" s="104" t="s">
        <v>238</v>
      </c>
      <c r="E19" s="104" t="s">
        <v>239</v>
      </c>
      <c r="F19" s="104" t="s">
        <v>2839</v>
      </c>
      <c r="G19" s="104" t="s">
        <v>2909</v>
      </c>
      <c r="H19" s="104" t="s">
        <v>2895</v>
      </c>
      <c r="I19" s="110" t="s">
        <v>2822</v>
      </c>
      <c r="J19" s="104" t="s">
        <v>2846</v>
      </c>
      <c r="K19" s="108">
        <v>75947154.939999998</v>
      </c>
      <c r="L19" s="108">
        <v>92000000</v>
      </c>
      <c r="M19" s="108">
        <v>7666666.666666666</v>
      </c>
      <c r="N19" s="108">
        <v>7065085.5099999998</v>
      </c>
      <c r="O19" s="108">
        <v>-601581.15666666662</v>
      </c>
      <c r="P19" s="105">
        <v>-7.8467107391304349</v>
      </c>
      <c r="Q19" s="104" t="s">
        <v>2891</v>
      </c>
    </row>
    <row r="20" spans="1:17" ht="24.75" hidden="1" customHeight="1">
      <c r="A20" s="103">
        <v>44135</v>
      </c>
      <c r="B20" s="104" t="s">
        <v>16</v>
      </c>
      <c r="C20" s="104" t="s">
        <v>2020</v>
      </c>
      <c r="D20" s="104" t="s">
        <v>238</v>
      </c>
      <c r="E20" s="104" t="s">
        <v>239</v>
      </c>
      <c r="F20" s="104" t="s">
        <v>2839</v>
      </c>
      <c r="G20" s="104" t="s">
        <v>2909</v>
      </c>
      <c r="H20" s="104" t="s">
        <v>2895</v>
      </c>
      <c r="I20" s="110" t="s">
        <v>2823</v>
      </c>
      <c r="J20" s="104" t="s">
        <v>2824</v>
      </c>
      <c r="K20" s="108">
        <v>170268140.30000001</v>
      </c>
      <c r="L20" s="108">
        <v>200766000</v>
      </c>
      <c r="M20" s="108">
        <v>16730500</v>
      </c>
      <c r="N20" s="108">
        <v>19458152.719999999</v>
      </c>
      <c r="O20" s="108">
        <v>2727652.72</v>
      </c>
      <c r="P20" s="105">
        <v>16.303474014524372</v>
      </c>
      <c r="Q20" s="104" t="s">
        <v>2890</v>
      </c>
    </row>
    <row r="21" spans="1:17" ht="24.75" hidden="1" customHeight="1">
      <c r="A21" s="103">
        <v>44135</v>
      </c>
      <c r="B21" s="104" t="s">
        <v>16</v>
      </c>
      <c r="C21" s="104" t="s">
        <v>2020</v>
      </c>
      <c r="D21" s="104" t="s">
        <v>238</v>
      </c>
      <c r="E21" s="104" t="s">
        <v>239</v>
      </c>
      <c r="F21" s="104" t="s">
        <v>2839</v>
      </c>
      <c r="G21" s="104" t="s">
        <v>2909</v>
      </c>
      <c r="H21" s="104" t="s">
        <v>2895</v>
      </c>
      <c r="I21" s="110" t="s">
        <v>2825</v>
      </c>
      <c r="J21" s="104" t="s">
        <v>2826</v>
      </c>
      <c r="K21" s="108">
        <v>22801908.52</v>
      </c>
      <c r="L21" s="108">
        <v>30009895</v>
      </c>
      <c r="M21" s="108">
        <v>2500824.5833333335</v>
      </c>
      <c r="N21" s="108">
        <v>2482441.9099999997</v>
      </c>
      <c r="O21" s="108">
        <v>-18382.673333333332</v>
      </c>
      <c r="P21" s="105">
        <v>-0.73506448456417461</v>
      </c>
      <c r="Q21" s="104" t="s">
        <v>2891</v>
      </c>
    </row>
    <row r="22" spans="1:17" ht="24.75" hidden="1" customHeight="1">
      <c r="A22" s="103">
        <v>44135</v>
      </c>
      <c r="B22" s="104" t="s">
        <v>16</v>
      </c>
      <c r="C22" s="104" t="s">
        <v>2020</v>
      </c>
      <c r="D22" s="104" t="s">
        <v>238</v>
      </c>
      <c r="E22" s="104" t="s">
        <v>239</v>
      </c>
      <c r="F22" s="104" t="s">
        <v>2839</v>
      </c>
      <c r="G22" s="104" t="s">
        <v>2909</v>
      </c>
      <c r="H22" s="104" t="s">
        <v>2895</v>
      </c>
      <c r="I22" s="110" t="s">
        <v>2827</v>
      </c>
      <c r="J22" s="104" t="s">
        <v>2828</v>
      </c>
      <c r="K22" s="108">
        <v>84868890.109999999</v>
      </c>
      <c r="L22" s="108">
        <v>108521299</v>
      </c>
      <c r="M22" s="108">
        <v>9043441.583333334</v>
      </c>
      <c r="N22" s="108">
        <v>3745519.34</v>
      </c>
      <c r="O22" s="108">
        <v>-5297922.2433333332</v>
      </c>
      <c r="P22" s="105">
        <v>-58.58303163142196</v>
      </c>
      <c r="Q22" s="104" t="s">
        <v>2891</v>
      </c>
    </row>
    <row r="23" spans="1:17" ht="24.75" hidden="1" customHeight="1">
      <c r="A23" s="103">
        <v>44135</v>
      </c>
      <c r="B23" s="104" t="s">
        <v>16</v>
      </c>
      <c r="C23" s="104" t="s">
        <v>2020</v>
      </c>
      <c r="D23" s="104" t="s">
        <v>238</v>
      </c>
      <c r="E23" s="104" t="s">
        <v>239</v>
      </c>
      <c r="F23" s="104" t="s">
        <v>2839</v>
      </c>
      <c r="G23" s="104" t="s">
        <v>2909</v>
      </c>
      <c r="H23" s="104" t="s">
        <v>2895</v>
      </c>
      <c r="I23" s="110" t="s">
        <v>2829</v>
      </c>
      <c r="J23" s="104" t="s">
        <v>2830</v>
      </c>
      <c r="K23" s="108">
        <v>24160034.710000001</v>
      </c>
      <c r="L23" s="108">
        <v>30375000</v>
      </c>
      <c r="M23" s="108">
        <v>2531250</v>
      </c>
      <c r="N23" s="108">
        <v>2918168.0300000003</v>
      </c>
      <c r="O23" s="108">
        <v>386918.03</v>
      </c>
      <c r="P23" s="105">
        <v>15.285650567901234</v>
      </c>
      <c r="Q23" s="104" t="s">
        <v>2890</v>
      </c>
    </row>
    <row r="24" spans="1:17" ht="24.75" hidden="1" customHeight="1">
      <c r="A24" s="103">
        <v>44135</v>
      </c>
      <c r="B24" s="104" t="s">
        <v>16</v>
      </c>
      <c r="C24" s="104" t="s">
        <v>2020</v>
      </c>
      <c r="D24" s="104" t="s">
        <v>238</v>
      </c>
      <c r="E24" s="104" t="s">
        <v>239</v>
      </c>
      <c r="F24" s="104" t="s">
        <v>2839</v>
      </c>
      <c r="G24" s="104" t="s">
        <v>2909</v>
      </c>
      <c r="H24" s="104" t="s">
        <v>2895</v>
      </c>
      <c r="I24" s="110" t="s">
        <v>2831</v>
      </c>
      <c r="J24" s="104" t="s">
        <v>2832</v>
      </c>
      <c r="K24" s="108">
        <v>35124045.200000003</v>
      </c>
      <c r="L24" s="108">
        <v>38117822</v>
      </c>
      <c r="M24" s="108">
        <v>3176485.166666667</v>
      </c>
      <c r="N24" s="108">
        <v>1011799.12</v>
      </c>
      <c r="O24" s="108">
        <v>-2164686.0466666669</v>
      </c>
      <c r="P24" s="105">
        <v>-68.147210929312806</v>
      </c>
      <c r="Q24" s="104" t="s">
        <v>2891</v>
      </c>
    </row>
    <row r="25" spans="1:17" ht="24.75" hidden="1" customHeight="1">
      <c r="A25" s="103">
        <v>44135</v>
      </c>
      <c r="B25" s="104" t="s">
        <v>16</v>
      </c>
      <c r="C25" s="104" t="s">
        <v>2020</v>
      </c>
      <c r="D25" s="104" t="s">
        <v>238</v>
      </c>
      <c r="E25" s="104" t="s">
        <v>239</v>
      </c>
      <c r="F25" s="104" t="s">
        <v>2839</v>
      </c>
      <c r="G25" s="104" t="s">
        <v>2909</v>
      </c>
      <c r="H25" s="104" t="s">
        <v>2895</v>
      </c>
      <c r="I25" s="110" t="s">
        <v>2833</v>
      </c>
      <c r="J25" s="104" t="s">
        <v>2834</v>
      </c>
      <c r="K25" s="108">
        <v>86152694.799999997</v>
      </c>
      <c r="L25" s="108">
        <v>104514000</v>
      </c>
      <c r="M25" s="108">
        <v>8709500</v>
      </c>
      <c r="N25" s="108">
        <v>7641467.830000001</v>
      </c>
      <c r="O25" s="108">
        <v>-1068032.17</v>
      </c>
      <c r="P25" s="105">
        <v>-12.262841380102186</v>
      </c>
      <c r="Q25" s="104" t="s">
        <v>2891</v>
      </c>
    </row>
    <row r="26" spans="1:17" ht="24.75" hidden="1" customHeight="1">
      <c r="A26" s="103">
        <v>44135</v>
      </c>
      <c r="B26" s="104" t="s">
        <v>16</v>
      </c>
      <c r="C26" s="104" t="s">
        <v>2020</v>
      </c>
      <c r="D26" s="104" t="s">
        <v>238</v>
      </c>
      <c r="E26" s="104" t="s">
        <v>239</v>
      </c>
      <c r="F26" s="104" t="s">
        <v>2839</v>
      </c>
      <c r="G26" s="104" t="s">
        <v>2909</v>
      </c>
      <c r="H26" s="104" t="s">
        <v>2895</v>
      </c>
      <c r="I26" s="110" t="s">
        <v>2835</v>
      </c>
      <c r="J26" s="104" t="s">
        <v>2836</v>
      </c>
      <c r="K26" s="108">
        <v>117716.45</v>
      </c>
      <c r="L26" s="108">
        <v>5050000</v>
      </c>
      <c r="M26" s="108">
        <v>420833.33333333337</v>
      </c>
      <c r="N26" s="108">
        <v>0</v>
      </c>
      <c r="O26" s="108">
        <v>-420833.33333333337</v>
      </c>
      <c r="P26" s="105">
        <v>-100</v>
      </c>
      <c r="Q26" s="104" t="s">
        <v>2891</v>
      </c>
    </row>
    <row r="27" spans="1:17" ht="24.75" hidden="1" customHeight="1">
      <c r="A27" s="103">
        <v>44135</v>
      </c>
      <c r="B27" s="104" t="s">
        <v>16</v>
      </c>
      <c r="C27" s="104" t="s">
        <v>2020</v>
      </c>
      <c r="D27" s="104" t="s">
        <v>238</v>
      </c>
      <c r="E27" s="104" t="s">
        <v>239</v>
      </c>
      <c r="F27" s="104" t="s">
        <v>2839</v>
      </c>
      <c r="G27" s="104" t="s">
        <v>2909</v>
      </c>
      <c r="H27" s="104" t="s">
        <v>2895</v>
      </c>
      <c r="I27" s="110" t="s">
        <v>2837</v>
      </c>
      <c r="J27" s="104" t="s">
        <v>2838</v>
      </c>
      <c r="K27" s="108">
        <v>33778055.25</v>
      </c>
      <c r="L27" s="108">
        <v>38236790</v>
      </c>
      <c r="M27" s="108">
        <v>3186399.166666667</v>
      </c>
      <c r="N27" s="108">
        <v>1329212.6099999999</v>
      </c>
      <c r="O27" s="108">
        <v>-1857186.5566666666</v>
      </c>
      <c r="P27" s="105">
        <v>-58.284805497532609</v>
      </c>
      <c r="Q27" s="104" t="s">
        <v>2891</v>
      </c>
    </row>
    <row r="28" spans="1:17" ht="24.75" hidden="1" customHeight="1">
      <c r="A28" s="103">
        <v>44135</v>
      </c>
      <c r="B28" s="104" t="s">
        <v>16</v>
      </c>
      <c r="C28" s="104" t="s">
        <v>2020</v>
      </c>
      <c r="D28" s="104" t="s">
        <v>238</v>
      </c>
      <c r="E28" s="104" t="s">
        <v>239</v>
      </c>
      <c r="F28" s="104" t="s">
        <v>2839</v>
      </c>
      <c r="G28" s="104" t="s">
        <v>2909</v>
      </c>
      <c r="H28" s="104" t="s">
        <v>2895</v>
      </c>
      <c r="I28" s="110" t="s">
        <v>2872</v>
      </c>
      <c r="J28" s="104" t="s">
        <v>2873</v>
      </c>
      <c r="K28" s="108">
        <v>519688.13</v>
      </c>
      <c r="L28" s="108">
        <v>0</v>
      </c>
      <c r="M28" s="108">
        <v>0</v>
      </c>
      <c r="N28" s="108">
        <v>15580.64</v>
      </c>
      <c r="O28" s="108">
        <v>15580.64</v>
      </c>
      <c r="P28" s="106"/>
      <c r="Q28" s="104" t="s">
        <v>2890</v>
      </c>
    </row>
    <row r="29" spans="1:17" ht="24.75" hidden="1" customHeight="1">
      <c r="A29" s="103">
        <v>44135</v>
      </c>
      <c r="B29" s="104" t="s">
        <v>16</v>
      </c>
      <c r="C29" s="104" t="s">
        <v>2020</v>
      </c>
      <c r="D29" s="104" t="s">
        <v>238</v>
      </c>
      <c r="E29" s="104" t="s">
        <v>239</v>
      </c>
      <c r="F29" s="104" t="s">
        <v>2911</v>
      </c>
      <c r="G29" s="104" t="s">
        <v>2910</v>
      </c>
      <c r="H29" s="104" t="s">
        <v>1944</v>
      </c>
      <c r="I29" s="113" t="s">
        <v>2852</v>
      </c>
      <c r="J29" s="104" t="s">
        <v>2912</v>
      </c>
      <c r="K29" s="108">
        <v>369844126.69999999</v>
      </c>
      <c r="L29" s="108">
        <v>369844126.69999999</v>
      </c>
      <c r="M29" s="108">
        <v>30820343.891666666</v>
      </c>
      <c r="N29" s="108">
        <v>394910676.7299999</v>
      </c>
      <c r="O29" s="108">
        <v>364090332.83833331</v>
      </c>
      <c r="P29" s="105">
        <v>1181.3311821506884</v>
      </c>
      <c r="Q29" s="104" t="s">
        <v>2891</v>
      </c>
    </row>
    <row r="30" spans="1:17" ht="24.75" hidden="1" customHeight="1">
      <c r="A30" s="103">
        <v>44135</v>
      </c>
      <c r="B30" s="104" t="s">
        <v>16</v>
      </c>
      <c r="C30" s="104" t="s">
        <v>2020</v>
      </c>
      <c r="D30" s="104" t="s">
        <v>238</v>
      </c>
      <c r="E30" s="104" t="s">
        <v>239</v>
      </c>
      <c r="F30" s="104" t="s">
        <v>2913</v>
      </c>
      <c r="G30" s="104" t="s">
        <v>2914</v>
      </c>
      <c r="H30" s="104" t="s">
        <v>1944</v>
      </c>
      <c r="I30" s="113" t="s">
        <v>2853</v>
      </c>
      <c r="J30" s="104" t="s">
        <v>2915</v>
      </c>
      <c r="K30" s="108">
        <v>228711876.84</v>
      </c>
      <c r="L30" s="108">
        <v>228711876.84</v>
      </c>
      <c r="M30" s="108">
        <v>19059323.07</v>
      </c>
      <c r="N30" s="108">
        <v>277856230.33999991</v>
      </c>
      <c r="O30" s="108">
        <v>258796907.27000001</v>
      </c>
      <c r="P30" s="105">
        <v>1357.8494174189996</v>
      </c>
      <c r="Q30" s="104" t="s">
        <v>2891</v>
      </c>
    </row>
    <row r="31" spans="1:17" ht="24.75" hidden="1" customHeight="1">
      <c r="A31" s="103">
        <v>44135</v>
      </c>
      <c r="B31" s="104" t="s">
        <v>16</v>
      </c>
      <c r="C31" s="104" t="s">
        <v>2020</v>
      </c>
      <c r="D31" s="104" t="s">
        <v>238</v>
      </c>
      <c r="E31" s="104" t="s">
        <v>239</v>
      </c>
      <c r="F31" s="104" t="s">
        <v>2913</v>
      </c>
      <c r="G31" s="104" t="s">
        <v>2914</v>
      </c>
      <c r="H31" s="104" t="s">
        <v>1944</v>
      </c>
      <c r="I31" s="113" t="s">
        <v>2854</v>
      </c>
      <c r="J31" s="104" t="s">
        <v>2916</v>
      </c>
      <c r="K31" s="108">
        <v>253813670.53</v>
      </c>
      <c r="L31" s="108">
        <v>-253813670.53</v>
      </c>
      <c r="M31" s="108">
        <v>-21151139.210833333</v>
      </c>
      <c r="N31" s="108">
        <v>-316609387.20999992</v>
      </c>
      <c r="O31" s="108">
        <v>-295458247.99916667</v>
      </c>
      <c r="P31" s="105">
        <v>1396.8904703148889</v>
      </c>
      <c r="Q31" s="104" t="s">
        <v>2891</v>
      </c>
    </row>
    <row r="32" spans="1:17" ht="24.75" hidden="1" customHeight="1">
      <c r="A32" s="103">
        <v>44135</v>
      </c>
      <c r="B32" s="104" t="s">
        <v>16</v>
      </c>
      <c r="C32" s="104" t="s">
        <v>2031</v>
      </c>
      <c r="D32" s="104" t="s">
        <v>299</v>
      </c>
      <c r="E32" s="104" t="s">
        <v>300</v>
      </c>
      <c r="F32" s="104" t="s">
        <v>2811</v>
      </c>
      <c r="G32" s="104" t="s">
        <v>2909</v>
      </c>
      <c r="H32" s="104" t="s">
        <v>2895</v>
      </c>
      <c r="I32" s="110" t="s">
        <v>2790</v>
      </c>
      <c r="J32" s="104" t="s">
        <v>2791</v>
      </c>
      <c r="K32" s="108">
        <v>84357259.390000001</v>
      </c>
      <c r="L32" s="108">
        <v>120000000</v>
      </c>
      <c r="M32" s="108">
        <v>10000000</v>
      </c>
      <c r="N32" s="108">
        <v>17735806.219999999</v>
      </c>
      <c r="O32" s="108">
        <v>7735806.2199999997</v>
      </c>
      <c r="P32" s="105">
        <v>77.358062200000006</v>
      </c>
      <c r="Q32" s="104" t="s">
        <v>2891</v>
      </c>
    </row>
    <row r="33" spans="1:17" ht="24.75" hidden="1" customHeight="1">
      <c r="A33" s="103">
        <v>44135</v>
      </c>
      <c r="B33" s="104" t="s">
        <v>16</v>
      </c>
      <c r="C33" s="104" t="s">
        <v>2031</v>
      </c>
      <c r="D33" s="104" t="s">
        <v>299</v>
      </c>
      <c r="E33" s="104" t="s">
        <v>300</v>
      </c>
      <c r="F33" s="104" t="s">
        <v>2811</v>
      </c>
      <c r="G33" s="104" t="s">
        <v>2909</v>
      </c>
      <c r="H33" s="104" t="s">
        <v>2895</v>
      </c>
      <c r="I33" s="110" t="s">
        <v>2792</v>
      </c>
      <c r="J33" s="104" t="s">
        <v>2793</v>
      </c>
      <c r="K33" s="108">
        <v>144041.49</v>
      </c>
      <c r="L33" s="108">
        <v>250000</v>
      </c>
      <c r="M33" s="108">
        <v>20833.333333333332</v>
      </c>
      <c r="N33" s="108">
        <v>0</v>
      </c>
      <c r="O33" s="108">
        <v>-20833.333333333332</v>
      </c>
      <c r="P33" s="105">
        <v>-100</v>
      </c>
      <c r="Q33" s="104" t="s">
        <v>2890</v>
      </c>
    </row>
    <row r="34" spans="1:17" ht="24.75" hidden="1" customHeight="1">
      <c r="A34" s="103">
        <v>44135</v>
      </c>
      <c r="B34" s="104" t="s">
        <v>16</v>
      </c>
      <c r="C34" s="104" t="s">
        <v>2031</v>
      </c>
      <c r="D34" s="104" t="s">
        <v>299</v>
      </c>
      <c r="E34" s="104" t="s">
        <v>300</v>
      </c>
      <c r="F34" s="104" t="s">
        <v>2811</v>
      </c>
      <c r="G34" s="104" t="s">
        <v>2909</v>
      </c>
      <c r="H34" s="104" t="s">
        <v>2895</v>
      </c>
      <c r="I34" s="110" t="s">
        <v>2794</v>
      </c>
      <c r="J34" s="104" t="s">
        <v>2795</v>
      </c>
      <c r="K34" s="108">
        <v>1086056.1299999999</v>
      </c>
      <c r="L34" s="108">
        <v>2000000</v>
      </c>
      <c r="M34" s="108">
        <v>166666.66666666669</v>
      </c>
      <c r="N34" s="108">
        <v>4877</v>
      </c>
      <c r="O34" s="108">
        <v>-161789.66666666666</v>
      </c>
      <c r="P34" s="105">
        <v>-97.073800000000006</v>
      </c>
      <c r="Q34" s="104" t="s">
        <v>2890</v>
      </c>
    </row>
    <row r="35" spans="1:17" ht="24.75" hidden="1" customHeight="1">
      <c r="A35" s="103">
        <v>44135</v>
      </c>
      <c r="B35" s="104" t="s">
        <v>16</v>
      </c>
      <c r="C35" s="104" t="s">
        <v>2031</v>
      </c>
      <c r="D35" s="104" t="s">
        <v>299</v>
      </c>
      <c r="E35" s="104" t="s">
        <v>300</v>
      </c>
      <c r="F35" s="104" t="s">
        <v>2811</v>
      </c>
      <c r="G35" s="104" t="s">
        <v>2909</v>
      </c>
      <c r="H35" s="104" t="s">
        <v>2895</v>
      </c>
      <c r="I35" s="110" t="s">
        <v>2865</v>
      </c>
      <c r="J35" s="104" t="s">
        <v>2796</v>
      </c>
      <c r="K35" s="108">
        <v>3556314.79</v>
      </c>
      <c r="L35" s="108">
        <v>6700000</v>
      </c>
      <c r="M35" s="108">
        <v>558333.33333333337</v>
      </c>
      <c r="N35" s="108">
        <v>413126.80999999994</v>
      </c>
      <c r="O35" s="108">
        <v>-145206.52333333335</v>
      </c>
      <c r="P35" s="105">
        <v>-26.007138507462688</v>
      </c>
      <c r="Q35" s="104" t="s">
        <v>2890</v>
      </c>
    </row>
    <row r="36" spans="1:17" ht="24.75" hidden="1" customHeight="1">
      <c r="A36" s="103">
        <v>44135</v>
      </c>
      <c r="B36" s="104" t="s">
        <v>16</v>
      </c>
      <c r="C36" s="104" t="s">
        <v>2031</v>
      </c>
      <c r="D36" s="104" t="s">
        <v>299</v>
      </c>
      <c r="E36" s="104" t="s">
        <v>300</v>
      </c>
      <c r="F36" s="104" t="s">
        <v>2811</v>
      </c>
      <c r="G36" s="104" t="s">
        <v>2909</v>
      </c>
      <c r="H36" s="104" t="s">
        <v>2895</v>
      </c>
      <c r="I36" s="110" t="s">
        <v>2797</v>
      </c>
      <c r="J36" s="104" t="s">
        <v>2798</v>
      </c>
      <c r="K36" s="108">
        <v>18407607.690000001</v>
      </c>
      <c r="L36" s="108">
        <v>35000000</v>
      </c>
      <c r="M36" s="108">
        <v>2916666.666666667</v>
      </c>
      <c r="N36" s="108">
        <v>1799477.1099999999</v>
      </c>
      <c r="O36" s="108">
        <v>-1117189.5566666669</v>
      </c>
      <c r="P36" s="105">
        <v>-38.303641942857141</v>
      </c>
      <c r="Q36" s="104" t="s">
        <v>2890</v>
      </c>
    </row>
    <row r="37" spans="1:17" ht="24.75" hidden="1" customHeight="1">
      <c r="A37" s="103">
        <v>44135</v>
      </c>
      <c r="B37" s="104" t="s">
        <v>16</v>
      </c>
      <c r="C37" s="104" t="s">
        <v>2031</v>
      </c>
      <c r="D37" s="104" t="s">
        <v>299</v>
      </c>
      <c r="E37" s="104" t="s">
        <v>300</v>
      </c>
      <c r="F37" s="104" t="s">
        <v>2811</v>
      </c>
      <c r="G37" s="104" t="s">
        <v>2909</v>
      </c>
      <c r="H37" s="104" t="s">
        <v>2895</v>
      </c>
      <c r="I37" s="110" t="s">
        <v>2799</v>
      </c>
      <c r="J37" s="104" t="s">
        <v>2800</v>
      </c>
      <c r="K37" s="108">
        <v>30848633.98</v>
      </c>
      <c r="L37" s="108">
        <v>43000000</v>
      </c>
      <c r="M37" s="108">
        <v>3583333.3333333335</v>
      </c>
      <c r="N37" s="108">
        <v>13561664.979999999</v>
      </c>
      <c r="O37" s="108">
        <v>9978331.6466666665</v>
      </c>
      <c r="P37" s="105">
        <v>278.46506920930233</v>
      </c>
      <c r="Q37" s="104" t="s">
        <v>2891</v>
      </c>
    </row>
    <row r="38" spans="1:17" ht="24.75" hidden="1" customHeight="1">
      <c r="A38" s="103">
        <v>44135</v>
      </c>
      <c r="B38" s="104" t="s">
        <v>16</v>
      </c>
      <c r="C38" s="104" t="s">
        <v>2031</v>
      </c>
      <c r="D38" s="104" t="s">
        <v>299</v>
      </c>
      <c r="E38" s="104" t="s">
        <v>300</v>
      </c>
      <c r="F38" s="104" t="s">
        <v>2811</v>
      </c>
      <c r="G38" s="104" t="s">
        <v>2909</v>
      </c>
      <c r="H38" s="104" t="s">
        <v>2895</v>
      </c>
      <c r="I38" s="110" t="s">
        <v>2801</v>
      </c>
      <c r="J38" s="104" t="s">
        <v>2802</v>
      </c>
      <c r="K38" s="108">
        <v>437657.62</v>
      </c>
      <c r="L38" s="108">
        <v>500000</v>
      </c>
      <c r="M38" s="108">
        <v>41666.666666666664</v>
      </c>
      <c r="N38" s="108">
        <v>10482</v>
      </c>
      <c r="O38" s="108">
        <v>-31184.666666666668</v>
      </c>
      <c r="P38" s="105">
        <v>-74.843199999999996</v>
      </c>
      <c r="Q38" s="104" t="s">
        <v>2890</v>
      </c>
    </row>
    <row r="39" spans="1:17" ht="24.75" hidden="1" customHeight="1">
      <c r="A39" s="103">
        <v>44135</v>
      </c>
      <c r="B39" s="104" t="s">
        <v>16</v>
      </c>
      <c r="C39" s="104" t="s">
        <v>2031</v>
      </c>
      <c r="D39" s="104" t="s">
        <v>299</v>
      </c>
      <c r="E39" s="104" t="s">
        <v>300</v>
      </c>
      <c r="F39" s="104" t="s">
        <v>2811</v>
      </c>
      <c r="G39" s="104" t="s">
        <v>2909</v>
      </c>
      <c r="H39" s="104" t="s">
        <v>2895</v>
      </c>
      <c r="I39" s="110" t="s">
        <v>2803</v>
      </c>
      <c r="J39" s="104" t="s">
        <v>2804</v>
      </c>
      <c r="K39" s="108">
        <v>21419250.739999998</v>
      </c>
      <c r="L39" s="108">
        <v>40000000</v>
      </c>
      <c r="M39" s="108">
        <v>3333333.3333333335</v>
      </c>
      <c r="N39" s="108">
        <v>3259343.12</v>
      </c>
      <c r="O39" s="108">
        <v>-73990.213333333333</v>
      </c>
      <c r="P39" s="105">
        <v>-2.2197064000000002</v>
      </c>
      <c r="Q39" s="104" t="s">
        <v>2890</v>
      </c>
    </row>
    <row r="40" spans="1:17" ht="24.75" hidden="1" customHeight="1">
      <c r="A40" s="103">
        <v>44135</v>
      </c>
      <c r="B40" s="104" t="s">
        <v>16</v>
      </c>
      <c r="C40" s="104" t="s">
        <v>2031</v>
      </c>
      <c r="D40" s="104" t="s">
        <v>299</v>
      </c>
      <c r="E40" s="104" t="s">
        <v>300</v>
      </c>
      <c r="F40" s="104" t="s">
        <v>2811</v>
      </c>
      <c r="G40" s="104" t="s">
        <v>2909</v>
      </c>
      <c r="H40" s="104" t="s">
        <v>2895</v>
      </c>
      <c r="I40" s="110" t="s">
        <v>2805</v>
      </c>
      <c r="J40" s="104" t="s">
        <v>2806</v>
      </c>
      <c r="K40" s="108">
        <v>85140662.719999999</v>
      </c>
      <c r="L40" s="108">
        <v>167000000</v>
      </c>
      <c r="M40" s="108">
        <v>13916666.666666668</v>
      </c>
      <c r="N40" s="108">
        <v>13759626.67</v>
      </c>
      <c r="O40" s="108">
        <v>-157039.99666666667</v>
      </c>
      <c r="P40" s="105">
        <v>-1.128431113772455</v>
      </c>
      <c r="Q40" s="104" t="s">
        <v>2890</v>
      </c>
    </row>
    <row r="41" spans="1:17" ht="24.75" hidden="1" customHeight="1">
      <c r="A41" s="103">
        <v>44135</v>
      </c>
      <c r="B41" s="104" t="s">
        <v>16</v>
      </c>
      <c r="C41" s="104" t="s">
        <v>2031</v>
      </c>
      <c r="D41" s="104" t="s">
        <v>299</v>
      </c>
      <c r="E41" s="104" t="s">
        <v>300</v>
      </c>
      <c r="F41" s="104" t="s">
        <v>2811</v>
      </c>
      <c r="G41" s="104" t="s">
        <v>2909</v>
      </c>
      <c r="H41" s="104" t="s">
        <v>2895</v>
      </c>
      <c r="I41" s="110" t="s">
        <v>2807</v>
      </c>
      <c r="J41" s="104" t="s">
        <v>2808</v>
      </c>
      <c r="K41" s="108">
        <v>27082309.140000001</v>
      </c>
      <c r="L41" s="108">
        <v>35000000</v>
      </c>
      <c r="M41" s="108">
        <v>2916666.666666667</v>
      </c>
      <c r="N41" s="108">
        <v>3368822.2699999996</v>
      </c>
      <c r="O41" s="108">
        <v>452155.60333333333</v>
      </c>
      <c r="P41" s="105">
        <v>15.502477828571429</v>
      </c>
      <c r="Q41" s="104" t="s">
        <v>2891</v>
      </c>
    </row>
    <row r="42" spans="1:17" ht="24.75" hidden="1" customHeight="1">
      <c r="A42" s="103">
        <v>44135</v>
      </c>
      <c r="B42" s="104" t="s">
        <v>16</v>
      </c>
      <c r="C42" s="104" t="s">
        <v>2031</v>
      </c>
      <c r="D42" s="104" t="s">
        <v>299</v>
      </c>
      <c r="E42" s="104" t="s">
        <v>300</v>
      </c>
      <c r="F42" s="104" t="s">
        <v>2811</v>
      </c>
      <c r="G42" s="104" t="s">
        <v>2909</v>
      </c>
      <c r="H42" s="104" t="s">
        <v>2895</v>
      </c>
      <c r="I42" s="110" t="s">
        <v>2870</v>
      </c>
      <c r="J42" s="104" t="s">
        <v>2871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6"/>
      <c r="Q42" s="104" t="s">
        <v>2891</v>
      </c>
    </row>
    <row r="43" spans="1:17" ht="24.75" hidden="1" customHeight="1">
      <c r="A43" s="103">
        <v>44135</v>
      </c>
      <c r="B43" s="104" t="s">
        <v>16</v>
      </c>
      <c r="C43" s="104" t="s">
        <v>2031</v>
      </c>
      <c r="D43" s="104" t="s">
        <v>299</v>
      </c>
      <c r="E43" s="104" t="s">
        <v>300</v>
      </c>
      <c r="F43" s="104" t="s">
        <v>2811</v>
      </c>
      <c r="G43" s="104" t="s">
        <v>2909</v>
      </c>
      <c r="H43" s="104" t="s">
        <v>2895</v>
      </c>
      <c r="I43" s="110" t="s">
        <v>2809</v>
      </c>
      <c r="J43" s="104" t="s">
        <v>2810</v>
      </c>
      <c r="K43" s="108">
        <v>8711070.9000000004</v>
      </c>
      <c r="L43" s="108">
        <v>17500000</v>
      </c>
      <c r="M43" s="108">
        <v>1458333.3333333335</v>
      </c>
      <c r="N43" s="108">
        <v>0</v>
      </c>
      <c r="O43" s="108">
        <v>-1458333.3333333335</v>
      </c>
      <c r="P43" s="105">
        <v>-100</v>
      </c>
      <c r="Q43" s="104" t="s">
        <v>2890</v>
      </c>
    </row>
    <row r="44" spans="1:17" ht="24.75" hidden="1" customHeight="1">
      <c r="A44" s="103">
        <v>44135</v>
      </c>
      <c r="B44" s="104" t="s">
        <v>16</v>
      </c>
      <c r="C44" s="104" t="s">
        <v>2031</v>
      </c>
      <c r="D44" s="104" t="s">
        <v>299</v>
      </c>
      <c r="E44" s="104" t="s">
        <v>300</v>
      </c>
      <c r="F44" s="104" t="s">
        <v>2839</v>
      </c>
      <c r="G44" s="104" t="s">
        <v>2909</v>
      </c>
      <c r="H44" s="104" t="s">
        <v>2895</v>
      </c>
      <c r="I44" s="114" t="s">
        <v>2812</v>
      </c>
      <c r="J44" s="104" t="s">
        <v>2813</v>
      </c>
      <c r="K44" s="108">
        <v>30397480.039999999</v>
      </c>
      <c r="L44" s="108">
        <v>60000000</v>
      </c>
      <c r="M44" s="108">
        <v>5000000</v>
      </c>
      <c r="N44" s="108">
        <v>2605581.38</v>
      </c>
      <c r="O44" s="108">
        <v>-2394418.62</v>
      </c>
      <c r="P44" s="105">
        <v>-47.888372400000002</v>
      </c>
      <c r="Q44" s="104" t="s">
        <v>2891</v>
      </c>
    </row>
    <row r="45" spans="1:17" ht="24.75" hidden="1" customHeight="1">
      <c r="A45" s="103">
        <v>44135</v>
      </c>
      <c r="B45" s="104" t="s">
        <v>16</v>
      </c>
      <c r="C45" s="104" t="s">
        <v>2031</v>
      </c>
      <c r="D45" s="104" t="s">
        <v>299</v>
      </c>
      <c r="E45" s="104" t="s">
        <v>300</v>
      </c>
      <c r="F45" s="104" t="s">
        <v>2839</v>
      </c>
      <c r="G45" s="104" t="s">
        <v>2909</v>
      </c>
      <c r="H45" s="104" t="s">
        <v>2895</v>
      </c>
      <c r="I45" s="114" t="s">
        <v>2814</v>
      </c>
      <c r="J45" s="104" t="s">
        <v>2815</v>
      </c>
      <c r="K45" s="108">
        <v>20399097.59</v>
      </c>
      <c r="L45" s="108">
        <v>30000000</v>
      </c>
      <c r="M45" s="108">
        <v>2500000</v>
      </c>
      <c r="N45" s="108">
        <v>1204823.32</v>
      </c>
      <c r="O45" s="108">
        <v>-1295176.68</v>
      </c>
      <c r="P45" s="105">
        <v>-51.807067199999999</v>
      </c>
      <c r="Q45" s="104" t="s">
        <v>2891</v>
      </c>
    </row>
    <row r="46" spans="1:17" ht="24.75" hidden="1" customHeight="1">
      <c r="A46" s="103">
        <v>44135</v>
      </c>
      <c r="B46" s="104" t="s">
        <v>16</v>
      </c>
      <c r="C46" s="104" t="s">
        <v>2031</v>
      </c>
      <c r="D46" s="104" t="s">
        <v>299</v>
      </c>
      <c r="E46" s="104" t="s">
        <v>300</v>
      </c>
      <c r="F46" s="104" t="s">
        <v>2839</v>
      </c>
      <c r="G46" s="104" t="s">
        <v>2909</v>
      </c>
      <c r="H46" s="104" t="s">
        <v>2895</v>
      </c>
      <c r="I46" s="114" t="s">
        <v>2816</v>
      </c>
      <c r="J46" s="104" t="s">
        <v>2817</v>
      </c>
      <c r="K46" s="108">
        <v>471385.42</v>
      </c>
      <c r="L46" s="108">
        <v>1000000</v>
      </c>
      <c r="M46" s="108">
        <v>83333.333333333343</v>
      </c>
      <c r="N46" s="108">
        <v>24748.42</v>
      </c>
      <c r="O46" s="108">
        <v>-58584.913333333345</v>
      </c>
      <c r="P46" s="105">
        <v>-70.301895999999999</v>
      </c>
      <c r="Q46" s="104" t="s">
        <v>2891</v>
      </c>
    </row>
    <row r="47" spans="1:17" ht="24.75" hidden="1" customHeight="1">
      <c r="A47" s="103">
        <v>44135</v>
      </c>
      <c r="B47" s="104" t="s">
        <v>16</v>
      </c>
      <c r="C47" s="104" t="s">
        <v>2031</v>
      </c>
      <c r="D47" s="104" t="s">
        <v>299</v>
      </c>
      <c r="E47" s="104" t="s">
        <v>300</v>
      </c>
      <c r="F47" s="104" t="s">
        <v>2839</v>
      </c>
      <c r="G47" s="104" t="s">
        <v>2909</v>
      </c>
      <c r="H47" s="104" t="s">
        <v>2895</v>
      </c>
      <c r="I47" s="114" t="s">
        <v>2818</v>
      </c>
      <c r="J47" s="104" t="s">
        <v>2819</v>
      </c>
      <c r="K47" s="108">
        <v>7738155.0300000003</v>
      </c>
      <c r="L47" s="108">
        <v>15000000</v>
      </c>
      <c r="M47" s="108">
        <v>1250000</v>
      </c>
      <c r="N47" s="108">
        <v>496405.62</v>
      </c>
      <c r="O47" s="108">
        <v>-753594.38</v>
      </c>
      <c r="P47" s="105">
        <v>-60.287550400000001</v>
      </c>
      <c r="Q47" s="104" t="s">
        <v>2891</v>
      </c>
    </row>
    <row r="48" spans="1:17" ht="24.75" hidden="1" customHeight="1">
      <c r="A48" s="103">
        <v>44135</v>
      </c>
      <c r="B48" s="104" t="s">
        <v>16</v>
      </c>
      <c r="C48" s="104" t="s">
        <v>2031</v>
      </c>
      <c r="D48" s="104" t="s">
        <v>299</v>
      </c>
      <c r="E48" s="104" t="s">
        <v>300</v>
      </c>
      <c r="F48" s="104" t="s">
        <v>2839</v>
      </c>
      <c r="G48" s="104" t="s">
        <v>2909</v>
      </c>
      <c r="H48" s="104" t="s">
        <v>2895</v>
      </c>
      <c r="I48" s="114" t="s">
        <v>2820</v>
      </c>
      <c r="J48" s="104" t="s">
        <v>2821</v>
      </c>
      <c r="K48" s="108">
        <v>89516937.5</v>
      </c>
      <c r="L48" s="108">
        <v>167000000</v>
      </c>
      <c r="M48" s="108">
        <v>13916666.666666668</v>
      </c>
      <c r="N48" s="108">
        <v>13765787.470000001</v>
      </c>
      <c r="O48" s="108">
        <v>-150879.19666666666</v>
      </c>
      <c r="P48" s="105">
        <v>-1.0841618922155689</v>
      </c>
      <c r="Q48" s="104" t="s">
        <v>2891</v>
      </c>
    </row>
    <row r="49" spans="1:17" ht="24.75" hidden="1" customHeight="1">
      <c r="A49" s="103">
        <v>44135</v>
      </c>
      <c r="B49" s="104" t="s">
        <v>16</v>
      </c>
      <c r="C49" s="104" t="s">
        <v>2031</v>
      </c>
      <c r="D49" s="104" t="s">
        <v>299</v>
      </c>
      <c r="E49" s="104" t="s">
        <v>300</v>
      </c>
      <c r="F49" s="104" t="s">
        <v>2839</v>
      </c>
      <c r="G49" s="104" t="s">
        <v>2909</v>
      </c>
      <c r="H49" s="104" t="s">
        <v>2895</v>
      </c>
      <c r="I49" s="114" t="s">
        <v>2822</v>
      </c>
      <c r="J49" s="104" t="s">
        <v>2846</v>
      </c>
      <c r="K49" s="108">
        <v>18739397.73</v>
      </c>
      <c r="L49" s="108">
        <v>25000000</v>
      </c>
      <c r="M49" s="108">
        <v>2083333.3333333333</v>
      </c>
      <c r="N49" s="108">
        <v>2189555.96</v>
      </c>
      <c r="O49" s="108">
        <v>106222.62666666668</v>
      </c>
      <c r="P49" s="105">
        <v>5.0986860800000002</v>
      </c>
      <c r="Q49" s="104" t="s">
        <v>2890</v>
      </c>
    </row>
    <row r="50" spans="1:17" ht="24.75" hidden="1" customHeight="1">
      <c r="A50" s="103">
        <v>44135</v>
      </c>
      <c r="B50" s="104" t="s">
        <v>16</v>
      </c>
      <c r="C50" s="104" t="s">
        <v>2031</v>
      </c>
      <c r="D50" s="104" t="s">
        <v>299</v>
      </c>
      <c r="E50" s="104" t="s">
        <v>300</v>
      </c>
      <c r="F50" s="104" t="s">
        <v>2839</v>
      </c>
      <c r="G50" s="104" t="s">
        <v>2909</v>
      </c>
      <c r="H50" s="104" t="s">
        <v>2895</v>
      </c>
      <c r="I50" s="114" t="s">
        <v>2823</v>
      </c>
      <c r="J50" s="104" t="s">
        <v>2824</v>
      </c>
      <c r="K50" s="108">
        <v>36383296.409999996</v>
      </c>
      <c r="L50" s="108">
        <v>62000000</v>
      </c>
      <c r="M50" s="108">
        <v>5166666.666666667</v>
      </c>
      <c r="N50" s="108">
        <v>6063867.5</v>
      </c>
      <c r="O50" s="108">
        <v>897200.83333333337</v>
      </c>
      <c r="P50" s="105">
        <v>17.365177419354836</v>
      </c>
      <c r="Q50" s="104" t="s">
        <v>2890</v>
      </c>
    </row>
    <row r="51" spans="1:17" ht="24.75" hidden="1" customHeight="1">
      <c r="A51" s="103">
        <v>44135</v>
      </c>
      <c r="B51" s="104" t="s">
        <v>16</v>
      </c>
      <c r="C51" s="104" t="s">
        <v>2031</v>
      </c>
      <c r="D51" s="104" t="s">
        <v>299</v>
      </c>
      <c r="E51" s="104" t="s">
        <v>300</v>
      </c>
      <c r="F51" s="104" t="s">
        <v>2839</v>
      </c>
      <c r="G51" s="104" t="s">
        <v>2909</v>
      </c>
      <c r="H51" s="104" t="s">
        <v>2895</v>
      </c>
      <c r="I51" s="114" t="s">
        <v>2825</v>
      </c>
      <c r="J51" s="104" t="s">
        <v>2826</v>
      </c>
      <c r="K51" s="108">
        <v>5682526.2300000004</v>
      </c>
      <c r="L51" s="108">
        <v>11000000</v>
      </c>
      <c r="M51" s="108">
        <v>916666.66666666663</v>
      </c>
      <c r="N51" s="108">
        <v>1213968.3999999999</v>
      </c>
      <c r="O51" s="108">
        <v>297301.73333333334</v>
      </c>
      <c r="P51" s="105">
        <v>32.432916363636366</v>
      </c>
      <c r="Q51" s="104" t="s">
        <v>2890</v>
      </c>
    </row>
    <row r="52" spans="1:17" ht="24.75" hidden="1" customHeight="1">
      <c r="A52" s="103">
        <v>44135</v>
      </c>
      <c r="B52" s="104" t="s">
        <v>16</v>
      </c>
      <c r="C52" s="104" t="s">
        <v>2031</v>
      </c>
      <c r="D52" s="104" t="s">
        <v>299</v>
      </c>
      <c r="E52" s="104" t="s">
        <v>300</v>
      </c>
      <c r="F52" s="104" t="s">
        <v>2839</v>
      </c>
      <c r="G52" s="104" t="s">
        <v>2909</v>
      </c>
      <c r="H52" s="104" t="s">
        <v>2895</v>
      </c>
      <c r="I52" s="114" t="s">
        <v>2827</v>
      </c>
      <c r="J52" s="104" t="s">
        <v>2828</v>
      </c>
      <c r="K52" s="108">
        <v>16794466.739999998</v>
      </c>
      <c r="L52" s="108">
        <v>31000000</v>
      </c>
      <c r="M52" s="108">
        <v>2583333.3333333335</v>
      </c>
      <c r="N52" s="108">
        <v>2090781.51</v>
      </c>
      <c r="O52" s="108">
        <v>-492551.82333333336</v>
      </c>
      <c r="P52" s="105">
        <v>-19.066522193548387</v>
      </c>
      <c r="Q52" s="104" t="s">
        <v>2891</v>
      </c>
    </row>
    <row r="53" spans="1:17" ht="24.75" hidden="1" customHeight="1">
      <c r="A53" s="103">
        <v>44135</v>
      </c>
      <c r="B53" s="104" t="s">
        <v>16</v>
      </c>
      <c r="C53" s="104" t="s">
        <v>2031</v>
      </c>
      <c r="D53" s="104" t="s">
        <v>299</v>
      </c>
      <c r="E53" s="104" t="s">
        <v>300</v>
      </c>
      <c r="F53" s="104" t="s">
        <v>2839</v>
      </c>
      <c r="G53" s="104" t="s">
        <v>2909</v>
      </c>
      <c r="H53" s="104" t="s">
        <v>2895</v>
      </c>
      <c r="I53" s="114" t="s">
        <v>2829</v>
      </c>
      <c r="J53" s="104" t="s">
        <v>2830</v>
      </c>
      <c r="K53" s="108">
        <v>9838513.3900000006</v>
      </c>
      <c r="L53" s="108">
        <v>18000000</v>
      </c>
      <c r="M53" s="108">
        <v>1500000</v>
      </c>
      <c r="N53" s="108">
        <v>1691158.53</v>
      </c>
      <c r="O53" s="108">
        <v>191158.53</v>
      </c>
      <c r="P53" s="105">
        <v>12.743902</v>
      </c>
      <c r="Q53" s="104" t="s">
        <v>2890</v>
      </c>
    </row>
    <row r="54" spans="1:17" ht="24.75" hidden="1" customHeight="1">
      <c r="A54" s="103">
        <v>44135</v>
      </c>
      <c r="B54" s="104" t="s">
        <v>16</v>
      </c>
      <c r="C54" s="104" t="s">
        <v>2031</v>
      </c>
      <c r="D54" s="104" t="s">
        <v>299</v>
      </c>
      <c r="E54" s="104" t="s">
        <v>300</v>
      </c>
      <c r="F54" s="104" t="s">
        <v>2839</v>
      </c>
      <c r="G54" s="104" t="s">
        <v>2909</v>
      </c>
      <c r="H54" s="104" t="s">
        <v>2895</v>
      </c>
      <c r="I54" s="114" t="s">
        <v>2831</v>
      </c>
      <c r="J54" s="104" t="s">
        <v>2832</v>
      </c>
      <c r="K54" s="108">
        <v>5811580.25</v>
      </c>
      <c r="L54" s="108">
        <v>10000000</v>
      </c>
      <c r="M54" s="108">
        <v>833333.33333333337</v>
      </c>
      <c r="N54" s="108">
        <v>706021.72</v>
      </c>
      <c r="O54" s="108">
        <v>-127311.61333333333</v>
      </c>
      <c r="P54" s="105">
        <v>-15.2773936</v>
      </c>
      <c r="Q54" s="104" t="s">
        <v>2891</v>
      </c>
    </row>
    <row r="55" spans="1:17" ht="24.75" hidden="1" customHeight="1">
      <c r="A55" s="103">
        <v>44135</v>
      </c>
      <c r="B55" s="104" t="s">
        <v>16</v>
      </c>
      <c r="C55" s="104" t="s">
        <v>2031</v>
      </c>
      <c r="D55" s="104" t="s">
        <v>299</v>
      </c>
      <c r="E55" s="104" t="s">
        <v>300</v>
      </c>
      <c r="F55" s="104" t="s">
        <v>2839</v>
      </c>
      <c r="G55" s="104" t="s">
        <v>2909</v>
      </c>
      <c r="H55" s="104" t="s">
        <v>2895</v>
      </c>
      <c r="I55" s="114" t="s">
        <v>2833</v>
      </c>
      <c r="J55" s="104" t="s">
        <v>2834</v>
      </c>
      <c r="K55" s="108">
        <v>27923998.59</v>
      </c>
      <c r="L55" s="108">
        <v>55000000</v>
      </c>
      <c r="M55" s="108">
        <v>4583333.333333333</v>
      </c>
      <c r="N55" s="108">
        <v>3696109.6100000003</v>
      </c>
      <c r="O55" s="108">
        <v>-887223.72333333339</v>
      </c>
      <c r="P55" s="105">
        <v>-19.357608509090909</v>
      </c>
      <c r="Q55" s="104" t="s">
        <v>2891</v>
      </c>
    </row>
    <row r="56" spans="1:17" ht="24.75" hidden="1" customHeight="1">
      <c r="A56" s="103">
        <v>44135</v>
      </c>
      <c r="B56" s="104" t="s">
        <v>16</v>
      </c>
      <c r="C56" s="104" t="s">
        <v>2031</v>
      </c>
      <c r="D56" s="104" t="s">
        <v>299</v>
      </c>
      <c r="E56" s="104" t="s">
        <v>300</v>
      </c>
      <c r="F56" s="104" t="s">
        <v>2839</v>
      </c>
      <c r="G56" s="104" t="s">
        <v>2909</v>
      </c>
      <c r="H56" s="104" t="s">
        <v>2895</v>
      </c>
      <c r="I56" s="114" t="s">
        <v>2835</v>
      </c>
      <c r="J56" s="104" t="s">
        <v>2836</v>
      </c>
      <c r="K56" s="108">
        <v>360009.5</v>
      </c>
      <c r="L56" s="108">
        <v>1500000</v>
      </c>
      <c r="M56" s="108">
        <v>125000</v>
      </c>
      <c r="N56" s="108">
        <v>21292.400000000001</v>
      </c>
      <c r="O56" s="108">
        <v>-103707.6</v>
      </c>
      <c r="P56" s="105">
        <v>-82.966080000000005</v>
      </c>
      <c r="Q56" s="104" t="s">
        <v>2891</v>
      </c>
    </row>
    <row r="57" spans="1:17" ht="24.75" hidden="1" customHeight="1">
      <c r="A57" s="103">
        <v>44135</v>
      </c>
      <c r="B57" s="104" t="s">
        <v>16</v>
      </c>
      <c r="C57" s="104" t="s">
        <v>2031</v>
      </c>
      <c r="D57" s="104" t="s">
        <v>299</v>
      </c>
      <c r="E57" s="104" t="s">
        <v>300</v>
      </c>
      <c r="F57" s="104" t="s">
        <v>2839</v>
      </c>
      <c r="G57" s="104" t="s">
        <v>2909</v>
      </c>
      <c r="H57" s="104" t="s">
        <v>2895</v>
      </c>
      <c r="I57" s="114" t="s">
        <v>2837</v>
      </c>
      <c r="J57" s="104" t="s">
        <v>2838</v>
      </c>
      <c r="K57" s="108">
        <v>11097355.27</v>
      </c>
      <c r="L57" s="108">
        <v>16000000</v>
      </c>
      <c r="M57" s="108">
        <v>1333333.3333333335</v>
      </c>
      <c r="N57" s="108">
        <v>258860.1</v>
      </c>
      <c r="O57" s="108">
        <v>-1074473.2333333334</v>
      </c>
      <c r="P57" s="105">
        <v>-80.585492500000001</v>
      </c>
      <c r="Q57" s="104" t="s">
        <v>2891</v>
      </c>
    </row>
    <row r="58" spans="1:17" ht="24.75" hidden="1" customHeight="1">
      <c r="A58" s="103">
        <v>44135</v>
      </c>
      <c r="B58" s="104" t="s">
        <v>16</v>
      </c>
      <c r="C58" s="104" t="s">
        <v>2031</v>
      </c>
      <c r="D58" s="104" t="s">
        <v>299</v>
      </c>
      <c r="E58" s="104" t="s">
        <v>300</v>
      </c>
      <c r="F58" s="104" t="s">
        <v>2839</v>
      </c>
      <c r="G58" s="104" t="s">
        <v>2909</v>
      </c>
      <c r="H58" s="104" t="s">
        <v>2895</v>
      </c>
      <c r="I58" s="114" t="s">
        <v>2872</v>
      </c>
      <c r="J58" s="104" t="s">
        <v>2873</v>
      </c>
      <c r="K58" s="108">
        <v>36664.86</v>
      </c>
      <c r="L58" s="108">
        <v>100000</v>
      </c>
      <c r="M58" s="108">
        <v>8333.3333333333339</v>
      </c>
      <c r="N58" s="108">
        <v>1558.23</v>
      </c>
      <c r="O58" s="108">
        <v>-6775.1033333333335</v>
      </c>
      <c r="P58" s="105">
        <v>-81.301240000000007</v>
      </c>
      <c r="Q58" s="104" t="s">
        <v>2891</v>
      </c>
    </row>
    <row r="59" spans="1:17" ht="24.75" hidden="1" customHeight="1">
      <c r="A59" s="103">
        <v>44135</v>
      </c>
      <c r="B59" s="104" t="s">
        <v>16</v>
      </c>
      <c r="C59" s="104" t="s">
        <v>2031</v>
      </c>
      <c r="D59" s="104" t="s">
        <v>299</v>
      </c>
      <c r="E59" s="104" t="s">
        <v>300</v>
      </c>
      <c r="F59" s="104" t="s">
        <v>2911</v>
      </c>
      <c r="G59" s="104" t="s">
        <v>2910</v>
      </c>
      <c r="H59" s="104" t="s">
        <v>1944</v>
      </c>
      <c r="I59" s="115" t="s">
        <v>2852</v>
      </c>
      <c r="J59" s="104" t="s">
        <v>2912</v>
      </c>
      <c r="K59" s="108">
        <v>-38544130.100000001</v>
      </c>
      <c r="L59" s="108">
        <v>-38544130.100000001</v>
      </c>
      <c r="M59" s="108">
        <v>-3212010.8416666668</v>
      </c>
      <c r="N59" s="108">
        <v>-7587993.8400000371</v>
      </c>
      <c r="O59" s="108">
        <v>-4375982.998333374</v>
      </c>
      <c r="P59" s="105">
        <v>136.23811419212825</v>
      </c>
      <c r="Q59" s="104" t="s">
        <v>2890</v>
      </c>
    </row>
    <row r="60" spans="1:17" ht="24.75" hidden="1" customHeight="1">
      <c r="A60" s="103">
        <v>44135</v>
      </c>
      <c r="B60" s="104" t="s">
        <v>16</v>
      </c>
      <c r="C60" s="104" t="s">
        <v>2031</v>
      </c>
      <c r="D60" s="104" t="s">
        <v>299</v>
      </c>
      <c r="E60" s="104" t="s">
        <v>300</v>
      </c>
      <c r="F60" s="104" t="s">
        <v>2913</v>
      </c>
      <c r="G60" s="104" t="s">
        <v>2914</v>
      </c>
      <c r="H60" s="104" t="s">
        <v>1944</v>
      </c>
      <c r="I60" s="115" t="s">
        <v>2853</v>
      </c>
      <c r="J60" s="104" t="s">
        <v>2915</v>
      </c>
      <c r="K60" s="108">
        <v>82908171.25</v>
      </c>
      <c r="L60" s="108">
        <v>82908171.25</v>
      </c>
      <c r="M60" s="108">
        <v>6909014.270833334</v>
      </c>
      <c r="N60" s="108">
        <v>111527778.12000002</v>
      </c>
      <c r="O60" s="108">
        <v>104618763.84916666</v>
      </c>
      <c r="P60" s="105">
        <v>1514.2357469258495</v>
      </c>
      <c r="Q60" s="104" t="s">
        <v>2891</v>
      </c>
    </row>
    <row r="61" spans="1:17" ht="24.75" hidden="1" customHeight="1">
      <c r="A61" s="103">
        <v>44135</v>
      </c>
      <c r="B61" s="104" t="s">
        <v>16</v>
      </c>
      <c r="C61" s="104" t="s">
        <v>2031</v>
      </c>
      <c r="D61" s="104" t="s">
        <v>299</v>
      </c>
      <c r="E61" s="104" t="s">
        <v>300</v>
      </c>
      <c r="F61" s="104" t="s">
        <v>2913</v>
      </c>
      <c r="G61" s="104" t="s">
        <v>2914</v>
      </c>
      <c r="H61" s="104" t="s">
        <v>1944</v>
      </c>
      <c r="I61" s="115" t="s">
        <v>2854</v>
      </c>
      <c r="J61" s="104" t="s">
        <v>2916</v>
      </c>
      <c r="K61" s="108">
        <v>174762083.09</v>
      </c>
      <c r="L61" s="108">
        <v>-174762083.09</v>
      </c>
      <c r="M61" s="108">
        <v>-14563506.924166666</v>
      </c>
      <c r="N61" s="108">
        <v>-173446738.10999998</v>
      </c>
      <c r="O61" s="108">
        <v>-158883231.18583333</v>
      </c>
      <c r="P61" s="105">
        <v>1090.9682126231744</v>
      </c>
      <c r="Q61" s="104" t="s">
        <v>2891</v>
      </c>
    </row>
    <row r="62" spans="1:17" ht="24.75" hidden="1" customHeight="1">
      <c r="A62" s="103">
        <v>44135</v>
      </c>
      <c r="B62" s="104" t="s">
        <v>16</v>
      </c>
      <c r="C62" s="104" t="s">
        <v>2019</v>
      </c>
      <c r="D62" s="104" t="s">
        <v>461</v>
      </c>
      <c r="E62" s="104" t="s">
        <v>462</v>
      </c>
      <c r="F62" s="104" t="s">
        <v>2811</v>
      </c>
      <c r="G62" s="104" t="s">
        <v>2909</v>
      </c>
      <c r="H62" s="104" t="s">
        <v>2895</v>
      </c>
      <c r="I62" s="115" t="s">
        <v>2790</v>
      </c>
      <c r="J62" s="104" t="s">
        <v>2791</v>
      </c>
      <c r="K62" s="108">
        <v>20307577.18</v>
      </c>
      <c r="L62" s="108">
        <v>38595450</v>
      </c>
      <c r="M62" s="108">
        <v>3216287.5</v>
      </c>
      <c r="N62" s="108">
        <v>1576253.63</v>
      </c>
      <c r="O62" s="108">
        <v>-1640033.87</v>
      </c>
      <c r="P62" s="105">
        <v>-50.991519570312043</v>
      </c>
      <c r="Q62" s="104" t="s">
        <v>2890</v>
      </c>
    </row>
    <row r="63" spans="1:17" ht="24.75" hidden="1" customHeight="1">
      <c r="A63" s="103">
        <v>44135</v>
      </c>
      <c r="B63" s="104" t="s">
        <v>16</v>
      </c>
      <c r="C63" s="104" t="s">
        <v>2019</v>
      </c>
      <c r="D63" s="104" t="s">
        <v>461</v>
      </c>
      <c r="E63" s="104" t="s">
        <v>462</v>
      </c>
      <c r="F63" s="104" t="s">
        <v>2811</v>
      </c>
      <c r="G63" s="104" t="s">
        <v>2909</v>
      </c>
      <c r="H63" s="104" t="s">
        <v>2895</v>
      </c>
      <c r="I63" s="115" t="s">
        <v>2792</v>
      </c>
      <c r="J63" s="104" t="s">
        <v>2793</v>
      </c>
      <c r="K63" s="108">
        <v>161606.82999999999</v>
      </c>
      <c r="L63" s="108">
        <v>305100</v>
      </c>
      <c r="M63" s="108">
        <v>25425</v>
      </c>
      <c r="N63" s="108">
        <v>0</v>
      </c>
      <c r="O63" s="108">
        <v>-25425</v>
      </c>
      <c r="P63" s="105">
        <v>-100</v>
      </c>
      <c r="Q63" s="104" t="s">
        <v>2890</v>
      </c>
    </row>
    <row r="64" spans="1:17" ht="24.75" hidden="1" customHeight="1">
      <c r="A64" s="103">
        <v>44135</v>
      </c>
      <c r="B64" s="104" t="s">
        <v>16</v>
      </c>
      <c r="C64" s="104" t="s">
        <v>2019</v>
      </c>
      <c r="D64" s="104" t="s">
        <v>461</v>
      </c>
      <c r="E64" s="104" t="s">
        <v>462</v>
      </c>
      <c r="F64" s="104" t="s">
        <v>2811</v>
      </c>
      <c r="G64" s="104" t="s">
        <v>2909</v>
      </c>
      <c r="H64" s="104" t="s">
        <v>2895</v>
      </c>
      <c r="I64" s="115" t="s">
        <v>2794</v>
      </c>
      <c r="J64" s="104" t="s">
        <v>2795</v>
      </c>
      <c r="K64" s="108">
        <v>140609.87</v>
      </c>
      <c r="L64" s="108">
        <v>269200</v>
      </c>
      <c r="M64" s="108">
        <v>22433.333333333336</v>
      </c>
      <c r="N64" s="108">
        <v>33723</v>
      </c>
      <c r="O64" s="108">
        <v>11289.666666666666</v>
      </c>
      <c r="P64" s="105">
        <v>50.325408618127781</v>
      </c>
      <c r="Q64" s="104" t="s">
        <v>2891</v>
      </c>
    </row>
    <row r="65" spans="1:17" ht="24.75" hidden="1" customHeight="1">
      <c r="A65" s="103">
        <v>44135</v>
      </c>
      <c r="B65" s="104" t="s">
        <v>16</v>
      </c>
      <c r="C65" s="104" t="s">
        <v>2019</v>
      </c>
      <c r="D65" s="104" t="s">
        <v>461</v>
      </c>
      <c r="E65" s="104" t="s">
        <v>462</v>
      </c>
      <c r="F65" s="104" t="s">
        <v>2811</v>
      </c>
      <c r="G65" s="104" t="s">
        <v>2909</v>
      </c>
      <c r="H65" s="104" t="s">
        <v>2895</v>
      </c>
      <c r="I65" s="115" t="s">
        <v>2865</v>
      </c>
      <c r="J65" s="104" t="s">
        <v>2796</v>
      </c>
      <c r="K65" s="108">
        <v>559118.64</v>
      </c>
      <c r="L65" s="108">
        <v>1091100</v>
      </c>
      <c r="M65" s="108">
        <v>90925</v>
      </c>
      <c r="N65" s="108">
        <v>62504</v>
      </c>
      <c r="O65" s="108">
        <v>-28421</v>
      </c>
      <c r="P65" s="105">
        <v>-31.257629914764912</v>
      </c>
      <c r="Q65" s="104" t="s">
        <v>2890</v>
      </c>
    </row>
    <row r="66" spans="1:17" ht="24.75" hidden="1" customHeight="1">
      <c r="A66" s="103">
        <v>44135</v>
      </c>
      <c r="B66" s="104" t="s">
        <v>16</v>
      </c>
      <c r="C66" s="104" t="s">
        <v>2019</v>
      </c>
      <c r="D66" s="104" t="s">
        <v>461</v>
      </c>
      <c r="E66" s="104" t="s">
        <v>462</v>
      </c>
      <c r="F66" s="104" t="s">
        <v>2811</v>
      </c>
      <c r="G66" s="104" t="s">
        <v>2909</v>
      </c>
      <c r="H66" s="104" t="s">
        <v>2895</v>
      </c>
      <c r="I66" s="115" t="s">
        <v>2797</v>
      </c>
      <c r="J66" s="104" t="s">
        <v>2798</v>
      </c>
      <c r="K66" s="108">
        <v>3645417.2</v>
      </c>
      <c r="L66" s="108">
        <v>6876470</v>
      </c>
      <c r="M66" s="108">
        <v>573039.16666666674</v>
      </c>
      <c r="N66" s="108">
        <v>551610.5</v>
      </c>
      <c r="O66" s="108">
        <v>-21428.666666666668</v>
      </c>
      <c r="P66" s="105">
        <v>-3.739476795506997</v>
      </c>
      <c r="Q66" s="104" t="s">
        <v>2890</v>
      </c>
    </row>
    <row r="67" spans="1:17" ht="24.75" hidden="1" customHeight="1">
      <c r="A67" s="103">
        <v>44135</v>
      </c>
      <c r="B67" s="104" t="s">
        <v>16</v>
      </c>
      <c r="C67" s="104" t="s">
        <v>2019</v>
      </c>
      <c r="D67" s="104" t="s">
        <v>461</v>
      </c>
      <c r="E67" s="104" t="s">
        <v>462</v>
      </c>
      <c r="F67" s="104" t="s">
        <v>2811</v>
      </c>
      <c r="G67" s="104" t="s">
        <v>2909</v>
      </c>
      <c r="H67" s="104" t="s">
        <v>2895</v>
      </c>
      <c r="I67" s="115" t="s">
        <v>2799</v>
      </c>
      <c r="J67" s="104" t="s">
        <v>2800</v>
      </c>
      <c r="K67" s="108">
        <v>2073564.19</v>
      </c>
      <c r="L67" s="108">
        <v>3926550</v>
      </c>
      <c r="M67" s="108">
        <v>327212.5</v>
      </c>
      <c r="N67" s="108">
        <v>293086.03000000003</v>
      </c>
      <c r="O67" s="108">
        <v>-34126.47</v>
      </c>
      <c r="P67" s="105">
        <v>-10.42945180883982</v>
      </c>
      <c r="Q67" s="104" t="s">
        <v>2890</v>
      </c>
    </row>
    <row r="68" spans="1:17" ht="24.75" hidden="1" customHeight="1">
      <c r="A68" s="103">
        <v>44135</v>
      </c>
      <c r="B68" s="104" t="s">
        <v>16</v>
      </c>
      <c r="C68" s="104" t="s">
        <v>2019</v>
      </c>
      <c r="D68" s="104" t="s">
        <v>461</v>
      </c>
      <c r="E68" s="104" t="s">
        <v>462</v>
      </c>
      <c r="F68" s="104" t="s">
        <v>2811</v>
      </c>
      <c r="G68" s="104" t="s">
        <v>2909</v>
      </c>
      <c r="H68" s="104" t="s">
        <v>2895</v>
      </c>
      <c r="I68" s="115" t="s">
        <v>2801</v>
      </c>
      <c r="J68" s="104" t="s">
        <v>2802</v>
      </c>
      <c r="K68" s="108">
        <v>17815.09</v>
      </c>
      <c r="L68" s="108">
        <v>30330</v>
      </c>
      <c r="M68" s="108">
        <v>2527.5</v>
      </c>
      <c r="N68" s="108">
        <v>1605</v>
      </c>
      <c r="O68" s="108">
        <v>-922.5</v>
      </c>
      <c r="P68" s="105">
        <v>-36.498516320474778</v>
      </c>
      <c r="Q68" s="104" t="s">
        <v>2890</v>
      </c>
    </row>
    <row r="69" spans="1:17" ht="24.75" hidden="1" customHeight="1">
      <c r="A69" s="103">
        <v>44135</v>
      </c>
      <c r="B69" s="104" t="s">
        <v>16</v>
      </c>
      <c r="C69" s="104" t="s">
        <v>2019</v>
      </c>
      <c r="D69" s="104" t="s">
        <v>461</v>
      </c>
      <c r="E69" s="104" t="s">
        <v>462</v>
      </c>
      <c r="F69" s="104" t="s">
        <v>2811</v>
      </c>
      <c r="G69" s="104" t="s">
        <v>2909</v>
      </c>
      <c r="H69" s="104" t="s">
        <v>2895</v>
      </c>
      <c r="I69" s="115" t="s">
        <v>2803</v>
      </c>
      <c r="J69" s="104" t="s">
        <v>2804</v>
      </c>
      <c r="K69" s="108">
        <v>2813769.08</v>
      </c>
      <c r="L69" s="108">
        <v>5626200</v>
      </c>
      <c r="M69" s="108">
        <v>468850</v>
      </c>
      <c r="N69" s="108">
        <v>411294</v>
      </c>
      <c r="O69" s="108">
        <v>-57556</v>
      </c>
      <c r="P69" s="105">
        <v>-12.275994454516368</v>
      </c>
      <c r="Q69" s="104" t="s">
        <v>2890</v>
      </c>
    </row>
    <row r="70" spans="1:17" ht="24.75" hidden="1" customHeight="1">
      <c r="A70" s="103">
        <v>44135</v>
      </c>
      <c r="B70" s="104" t="s">
        <v>16</v>
      </c>
      <c r="C70" s="104" t="s">
        <v>2019</v>
      </c>
      <c r="D70" s="104" t="s">
        <v>461</v>
      </c>
      <c r="E70" s="104" t="s">
        <v>462</v>
      </c>
      <c r="F70" s="104" t="s">
        <v>2811</v>
      </c>
      <c r="G70" s="104" t="s">
        <v>2909</v>
      </c>
      <c r="H70" s="104" t="s">
        <v>2895</v>
      </c>
      <c r="I70" s="115" t="s">
        <v>2805</v>
      </c>
      <c r="J70" s="104" t="s">
        <v>2806</v>
      </c>
      <c r="K70" s="108">
        <v>25278281.5</v>
      </c>
      <c r="L70" s="108">
        <v>50402860</v>
      </c>
      <c r="M70" s="108">
        <v>4200238.333333333</v>
      </c>
      <c r="N70" s="108">
        <v>4026570</v>
      </c>
      <c r="O70" s="108">
        <v>-173668.33333333334</v>
      </c>
      <c r="P70" s="105">
        <v>-4.1347256881851546</v>
      </c>
      <c r="Q70" s="104" t="s">
        <v>2890</v>
      </c>
    </row>
    <row r="71" spans="1:17" ht="24.75" hidden="1" customHeight="1">
      <c r="A71" s="103">
        <v>44135</v>
      </c>
      <c r="B71" s="104" t="s">
        <v>16</v>
      </c>
      <c r="C71" s="104" t="s">
        <v>2019</v>
      </c>
      <c r="D71" s="104" t="s">
        <v>461</v>
      </c>
      <c r="E71" s="104" t="s">
        <v>462</v>
      </c>
      <c r="F71" s="104" t="s">
        <v>2811</v>
      </c>
      <c r="G71" s="104" t="s">
        <v>2909</v>
      </c>
      <c r="H71" s="104" t="s">
        <v>2895</v>
      </c>
      <c r="I71" s="115" t="s">
        <v>2807</v>
      </c>
      <c r="J71" s="104" t="s">
        <v>2808</v>
      </c>
      <c r="K71" s="108">
        <v>2162488.66</v>
      </c>
      <c r="L71" s="108">
        <v>6162910</v>
      </c>
      <c r="M71" s="108">
        <v>513575.83333333343</v>
      </c>
      <c r="N71" s="108">
        <v>442504.9</v>
      </c>
      <c r="O71" s="108">
        <v>-71070.933333333334</v>
      </c>
      <c r="P71" s="105">
        <v>-13.838449693407822</v>
      </c>
      <c r="Q71" s="104" t="s">
        <v>2890</v>
      </c>
    </row>
    <row r="72" spans="1:17" ht="24.75" hidden="1" customHeight="1">
      <c r="A72" s="103">
        <v>44135</v>
      </c>
      <c r="B72" s="104" t="s">
        <v>16</v>
      </c>
      <c r="C72" s="104" t="s">
        <v>2019</v>
      </c>
      <c r="D72" s="104" t="s">
        <v>461</v>
      </c>
      <c r="E72" s="104" t="s">
        <v>462</v>
      </c>
      <c r="F72" s="104" t="s">
        <v>2811</v>
      </c>
      <c r="G72" s="104" t="s">
        <v>2909</v>
      </c>
      <c r="H72" s="104" t="s">
        <v>2895</v>
      </c>
      <c r="I72" s="115" t="s">
        <v>2870</v>
      </c>
      <c r="J72" s="104" t="s">
        <v>2871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6"/>
      <c r="Q72" s="104" t="s">
        <v>2891</v>
      </c>
    </row>
    <row r="73" spans="1:17" ht="24.75" hidden="1" customHeight="1">
      <c r="A73" s="103">
        <v>44135</v>
      </c>
      <c r="B73" s="104" t="s">
        <v>16</v>
      </c>
      <c r="C73" s="104" t="s">
        <v>2019</v>
      </c>
      <c r="D73" s="104" t="s">
        <v>461</v>
      </c>
      <c r="E73" s="104" t="s">
        <v>462</v>
      </c>
      <c r="F73" s="104" t="s">
        <v>2811</v>
      </c>
      <c r="G73" s="104" t="s">
        <v>2909</v>
      </c>
      <c r="H73" s="104" t="s">
        <v>2895</v>
      </c>
      <c r="I73" s="115" t="s">
        <v>2809</v>
      </c>
      <c r="J73" s="104" t="s">
        <v>2810</v>
      </c>
      <c r="K73" s="108">
        <v>861400.82</v>
      </c>
      <c r="L73" s="108">
        <v>1835771.01</v>
      </c>
      <c r="M73" s="108">
        <v>152980.91750000001</v>
      </c>
      <c r="N73" s="108">
        <v>0</v>
      </c>
      <c r="O73" s="108">
        <v>-152980.91750000001</v>
      </c>
      <c r="P73" s="105">
        <v>-100</v>
      </c>
      <c r="Q73" s="104" t="s">
        <v>2890</v>
      </c>
    </row>
    <row r="74" spans="1:17" ht="24.75" hidden="1" customHeight="1">
      <c r="A74" s="103">
        <v>44135</v>
      </c>
      <c r="B74" s="104" t="s">
        <v>16</v>
      </c>
      <c r="C74" s="104" t="s">
        <v>2019</v>
      </c>
      <c r="D74" s="104" t="s">
        <v>461</v>
      </c>
      <c r="E74" s="104" t="s">
        <v>462</v>
      </c>
      <c r="F74" s="104" t="s">
        <v>2839</v>
      </c>
      <c r="G74" s="104" t="s">
        <v>2909</v>
      </c>
      <c r="H74" s="104" t="s">
        <v>2895</v>
      </c>
      <c r="I74" s="117" t="s">
        <v>2812</v>
      </c>
      <c r="J74" s="104" t="s">
        <v>2813</v>
      </c>
      <c r="K74" s="108">
        <v>5051842.88</v>
      </c>
      <c r="L74" s="108">
        <v>12031626.68</v>
      </c>
      <c r="M74" s="108">
        <v>1002635.5566666665</v>
      </c>
      <c r="N74" s="108">
        <v>723094.73</v>
      </c>
      <c r="O74" s="108">
        <v>-279540.82666666672</v>
      </c>
      <c r="P74" s="105">
        <v>-27.880601760825247</v>
      </c>
      <c r="Q74" s="104" t="s">
        <v>2891</v>
      </c>
    </row>
    <row r="75" spans="1:17" ht="24.75" hidden="1" customHeight="1">
      <c r="A75" s="103">
        <v>44135</v>
      </c>
      <c r="B75" s="104" t="s">
        <v>16</v>
      </c>
      <c r="C75" s="104" t="s">
        <v>2019</v>
      </c>
      <c r="D75" s="104" t="s">
        <v>461</v>
      </c>
      <c r="E75" s="104" t="s">
        <v>462</v>
      </c>
      <c r="F75" s="104" t="s">
        <v>2839</v>
      </c>
      <c r="G75" s="104" t="s">
        <v>2909</v>
      </c>
      <c r="H75" s="104" t="s">
        <v>2895</v>
      </c>
      <c r="I75" s="117" t="s">
        <v>2814</v>
      </c>
      <c r="J75" s="104" t="s">
        <v>2815</v>
      </c>
      <c r="K75" s="108">
        <v>1721174.48</v>
      </c>
      <c r="L75" s="108">
        <v>3667805.4</v>
      </c>
      <c r="M75" s="108">
        <v>305650.45</v>
      </c>
      <c r="N75" s="108">
        <v>362915.67</v>
      </c>
      <c r="O75" s="108">
        <v>57265.22</v>
      </c>
      <c r="P75" s="105">
        <v>18.735526154141112</v>
      </c>
      <c r="Q75" s="104" t="s">
        <v>2890</v>
      </c>
    </row>
    <row r="76" spans="1:17" ht="24.75" hidden="1" customHeight="1">
      <c r="A76" s="103">
        <v>44135</v>
      </c>
      <c r="B76" s="104" t="s">
        <v>16</v>
      </c>
      <c r="C76" s="104" t="s">
        <v>2019</v>
      </c>
      <c r="D76" s="104" t="s">
        <v>461</v>
      </c>
      <c r="E76" s="104" t="s">
        <v>462</v>
      </c>
      <c r="F76" s="104" t="s">
        <v>2839</v>
      </c>
      <c r="G76" s="104" t="s">
        <v>2909</v>
      </c>
      <c r="H76" s="104" t="s">
        <v>2895</v>
      </c>
      <c r="I76" s="117" t="s">
        <v>2816</v>
      </c>
      <c r="J76" s="104" t="s">
        <v>2817</v>
      </c>
      <c r="K76" s="108">
        <v>121698.17</v>
      </c>
      <c r="L76" s="108">
        <v>823730.77</v>
      </c>
      <c r="M76" s="108">
        <v>68644.230833333335</v>
      </c>
      <c r="N76" s="108">
        <v>5160.01</v>
      </c>
      <c r="O76" s="108">
        <v>-63484.220833333333</v>
      </c>
      <c r="P76" s="105">
        <v>-92.482966248790234</v>
      </c>
      <c r="Q76" s="104" t="s">
        <v>2891</v>
      </c>
    </row>
    <row r="77" spans="1:17" ht="24.75" hidden="1" customHeight="1">
      <c r="A77" s="103">
        <v>44135</v>
      </c>
      <c r="B77" s="104" t="s">
        <v>16</v>
      </c>
      <c r="C77" s="104" t="s">
        <v>2019</v>
      </c>
      <c r="D77" s="104" t="s">
        <v>461</v>
      </c>
      <c r="E77" s="104" t="s">
        <v>462</v>
      </c>
      <c r="F77" s="104" t="s">
        <v>2839</v>
      </c>
      <c r="G77" s="104" t="s">
        <v>2909</v>
      </c>
      <c r="H77" s="104" t="s">
        <v>2895</v>
      </c>
      <c r="I77" s="117" t="s">
        <v>2818</v>
      </c>
      <c r="J77" s="104" t="s">
        <v>2819</v>
      </c>
      <c r="K77" s="108">
        <v>1422144.24</v>
      </c>
      <c r="L77" s="108">
        <v>2850459.75</v>
      </c>
      <c r="M77" s="108">
        <v>237538.3125</v>
      </c>
      <c r="N77" s="108">
        <v>214769</v>
      </c>
      <c r="O77" s="108">
        <v>-22769.3125</v>
      </c>
      <c r="P77" s="105">
        <v>-9.5855326496015234</v>
      </c>
      <c r="Q77" s="104" t="s">
        <v>2891</v>
      </c>
    </row>
    <row r="78" spans="1:17" ht="24.75" hidden="1" customHeight="1">
      <c r="A78" s="103">
        <v>44135</v>
      </c>
      <c r="B78" s="104" t="s">
        <v>16</v>
      </c>
      <c r="C78" s="104" t="s">
        <v>2019</v>
      </c>
      <c r="D78" s="104" t="s">
        <v>461</v>
      </c>
      <c r="E78" s="104" t="s">
        <v>462</v>
      </c>
      <c r="F78" s="104" t="s">
        <v>2839</v>
      </c>
      <c r="G78" s="104" t="s">
        <v>2909</v>
      </c>
      <c r="H78" s="104" t="s">
        <v>2895</v>
      </c>
      <c r="I78" s="117" t="s">
        <v>2820</v>
      </c>
      <c r="J78" s="104" t="s">
        <v>2821</v>
      </c>
      <c r="K78" s="108">
        <v>25256685.59</v>
      </c>
      <c r="L78" s="108">
        <v>50402860</v>
      </c>
      <c r="M78" s="108">
        <v>4200238.333333333</v>
      </c>
      <c r="N78" s="108">
        <v>4026570</v>
      </c>
      <c r="O78" s="108">
        <v>-173668.33333333334</v>
      </c>
      <c r="P78" s="105">
        <v>-4.1347256881851546</v>
      </c>
      <c r="Q78" s="104" t="s">
        <v>2891</v>
      </c>
    </row>
    <row r="79" spans="1:17" ht="24.75" hidden="1" customHeight="1">
      <c r="A79" s="103">
        <v>44135</v>
      </c>
      <c r="B79" s="104" t="s">
        <v>16</v>
      </c>
      <c r="C79" s="104" t="s">
        <v>2019</v>
      </c>
      <c r="D79" s="104" t="s">
        <v>461</v>
      </c>
      <c r="E79" s="104" t="s">
        <v>462</v>
      </c>
      <c r="F79" s="104" t="s">
        <v>2839</v>
      </c>
      <c r="G79" s="104" t="s">
        <v>2909</v>
      </c>
      <c r="H79" s="104" t="s">
        <v>2895</v>
      </c>
      <c r="I79" s="117" t="s">
        <v>2822</v>
      </c>
      <c r="J79" s="104" t="s">
        <v>2846</v>
      </c>
      <c r="K79" s="108">
        <v>4296799.57</v>
      </c>
      <c r="L79" s="108">
        <v>6566930</v>
      </c>
      <c r="M79" s="108">
        <v>547244.16666666674</v>
      </c>
      <c r="N79" s="108">
        <v>547366</v>
      </c>
      <c r="O79" s="108">
        <v>121.83333333333334</v>
      </c>
      <c r="P79" s="105">
        <v>2.2263066607988817E-2</v>
      </c>
      <c r="Q79" s="104" t="s">
        <v>2890</v>
      </c>
    </row>
    <row r="80" spans="1:17" ht="24.75" hidden="1" customHeight="1">
      <c r="A80" s="103">
        <v>44135</v>
      </c>
      <c r="B80" s="104" t="s">
        <v>16</v>
      </c>
      <c r="C80" s="104" t="s">
        <v>2019</v>
      </c>
      <c r="D80" s="104" t="s">
        <v>461</v>
      </c>
      <c r="E80" s="104" t="s">
        <v>462</v>
      </c>
      <c r="F80" s="104" t="s">
        <v>2839</v>
      </c>
      <c r="G80" s="104" t="s">
        <v>2909</v>
      </c>
      <c r="H80" s="104" t="s">
        <v>2895</v>
      </c>
      <c r="I80" s="117" t="s">
        <v>2823</v>
      </c>
      <c r="J80" s="104" t="s">
        <v>2824</v>
      </c>
      <c r="K80" s="108">
        <v>7514031.9000000004</v>
      </c>
      <c r="L80" s="108">
        <v>13734905</v>
      </c>
      <c r="M80" s="108">
        <v>1144575.4166666665</v>
      </c>
      <c r="N80" s="108">
        <v>1098685</v>
      </c>
      <c r="O80" s="108">
        <v>-45890.416666666664</v>
      </c>
      <c r="P80" s="105">
        <v>-4.0093833921676199</v>
      </c>
      <c r="Q80" s="104" t="s">
        <v>2891</v>
      </c>
    </row>
    <row r="81" spans="1:17" ht="24.75" hidden="1" customHeight="1">
      <c r="A81" s="103">
        <v>44135</v>
      </c>
      <c r="B81" s="104" t="s">
        <v>16</v>
      </c>
      <c r="C81" s="104" t="s">
        <v>2019</v>
      </c>
      <c r="D81" s="104" t="s">
        <v>461</v>
      </c>
      <c r="E81" s="104" t="s">
        <v>462</v>
      </c>
      <c r="F81" s="104" t="s">
        <v>2839</v>
      </c>
      <c r="G81" s="104" t="s">
        <v>2909</v>
      </c>
      <c r="H81" s="104" t="s">
        <v>2895</v>
      </c>
      <c r="I81" s="117" t="s">
        <v>2825</v>
      </c>
      <c r="J81" s="104" t="s">
        <v>2826</v>
      </c>
      <c r="K81" s="108">
        <v>1599329.32</v>
      </c>
      <c r="L81" s="108">
        <v>3059610</v>
      </c>
      <c r="M81" s="108">
        <v>254967.5</v>
      </c>
      <c r="N81" s="108">
        <v>311055.89999999997</v>
      </c>
      <c r="O81" s="108">
        <v>56088.4</v>
      </c>
      <c r="P81" s="105">
        <v>21.998254679517981</v>
      </c>
      <c r="Q81" s="104" t="s">
        <v>2890</v>
      </c>
    </row>
    <row r="82" spans="1:17" ht="24.75" hidden="1" customHeight="1">
      <c r="A82" s="103">
        <v>44135</v>
      </c>
      <c r="B82" s="104" t="s">
        <v>16</v>
      </c>
      <c r="C82" s="104" t="s">
        <v>2019</v>
      </c>
      <c r="D82" s="104" t="s">
        <v>461</v>
      </c>
      <c r="E82" s="104" t="s">
        <v>462</v>
      </c>
      <c r="F82" s="104" t="s">
        <v>2839</v>
      </c>
      <c r="G82" s="104" t="s">
        <v>2909</v>
      </c>
      <c r="H82" s="104" t="s">
        <v>2895</v>
      </c>
      <c r="I82" s="117" t="s">
        <v>2827</v>
      </c>
      <c r="J82" s="104" t="s">
        <v>2828</v>
      </c>
      <c r="K82" s="108">
        <v>1599767.19</v>
      </c>
      <c r="L82" s="108">
        <v>2959800</v>
      </c>
      <c r="M82" s="108">
        <v>246650</v>
      </c>
      <c r="N82" s="108">
        <v>212745.81</v>
      </c>
      <c r="O82" s="108">
        <v>-33904.19</v>
      </c>
      <c r="P82" s="105">
        <v>-13.745870666936955</v>
      </c>
      <c r="Q82" s="104" t="s">
        <v>2891</v>
      </c>
    </row>
    <row r="83" spans="1:17" ht="24.75" hidden="1" customHeight="1">
      <c r="A83" s="103">
        <v>44135</v>
      </c>
      <c r="B83" s="104" t="s">
        <v>16</v>
      </c>
      <c r="C83" s="104" t="s">
        <v>2019</v>
      </c>
      <c r="D83" s="104" t="s">
        <v>461</v>
      </c>
      <c r="E83" s="104" t="s">
        <v>462</v>
      </c>
      <c r="F83" s="104" t="s">
        <v>2839</v>
      </c>
      <c r="G83" s="104" t="s">
        <v>2909</v>
      </c>
      <c r="H83" s="104" t="s">
        <v>2895</v>
      </c>
      <c r="I83" s="117" t="s">
        <v>2829</v>
      </c>
      <c r="J83" s="104" t="s">
        <v>2830</v>
      </c>
      <c r="K83" s="108">
        <v>1517625.24</v>
      </c>
      <c r="L83" s="108">
        <v>2875722</v>
      </c>
      <c r="M83" s="108">
        <v>239643.5</v>
      </c>
      <c r="N83" s="108">
        <v>218550.76</v>
      </c>
      <c r="O83" s="108">
        <v>-21092.74</v>
      </c>
      <c r="P83" s="105">
        <v>-8.8017158821332515</v>
      </c>
      <c r="Q83" s="104" t="s">
        <v>2891</v>
      </c>
    </row>
    <row r="84" spans="1:17" ht="24.75" hidden="1" customHeight="1">
      <c r="A84" s="103">
        <v>44135</v>
      </c>
      <c r="B84" s="104" t="s">
        <v>16</v>
      </c>
      <c r="C84" s="104" t="s">
        <v>2019</v>
      </c>
      <c r="D84" s="104" t="s">
        <v>461</v>
      </c>
      <c r="E84" s="104" t="s">
        <v>462</v>
      </c>
      <c r="F84" s="104" t="s">
        <v>2839</v>
      </c>
      <c r="G84" s="104" t="s">
        <v>2909</v>
      </c>
      <c r="H84" s="104" t="s">
        <v>2895</v>
      </c>
      <c r="I84" s="117" t="s">
        <v>2831</v>
      </c>
      <c r="J84" s="104" t="s">
        <v>2832</v>
      </c>
      <c r="K84" s="108">
        <v>1182348.47</v>
      </c>
      <c r="L84" s="108">
        <v>2235615.21</v>
      </c>
      <c r="M84" s="108">
        <v>186301.26749999999</v>
      </c>
      <c r="N84" s="108">
        <v>203043.75000000003</v>
      </c>
      <c r="O84" s="108">
        <v>16742.482499999998</v>
      </c>
      <c r="P84" s="105">
        <v>8.9867786326252457</v>
      </c>
      <c r="Q84" s="104" t="s">
        <v>2890</v>
      </c>
    </row>
    <row r="85" spans="1:17" ht="24.75" hidden="1" customHeight="1">
      <c r="A85" s="103">
        <v>44135</v>
      </c>
      <c r="B85" s="104" t="s">
        <v>16</v>
      </c>
      <c r="C85" s="104" t="s">
        <v>2019</v>
      </c>
      <c r="D85" s="104" t="s">
        <v>461</v>
      </c>
      <c r="E85" s="104" t="s">
        <v>462</v>
      </c>
      <c r="F85" s="104" t="s">
        <v>2839</v>
      </c>
      <c r="G85" s="104" t="s">
        <v>2909</v>
      </c>
      <c r="H85" s="104" t="s">
        <v>2895</v>
      </c>
      <c r="I85" s="117" t="s">
        <v>2833</v>
      </c>
      <c r="J85" s="104" t="s">
        <v>2834</v>
      </c>
      <c r="K85" s="108">
        <v>1810497.44</v>
      </c>
      <c r="L85" s="108">
        <v>3492158.57</v>
      </c>
      <c r="M85" s="108">
        <v>291013.21416666667</v>
      </c>
      <c r="N85" s="108">
        <v>269527.62</v>
      </c>
      <c r="O85" s="108">
        <v>-21485.594166666669</v>
      </c>
      <c r="P85" s="105">
        <v>-7.3830304332371721</v>
      </c>
      <c r="Q85" s="104" t="s">
        <v>2891</v>
      </c>
    </row>
    <row r="86" spans="1:17" ht="24.75" hidden="1" customHeight="1">
      <c r="A86" s="103">
        <v>44135</v>
      </c>
      <c r="B86" s="104" t="s">
        <v>16</v>
      </c>
      <c r="C86" s="104" t="s">
        <v>2019</v>
      </c>
      <c r="D86" s="104" t="s">
        <v>461</v>
      </c>
      <c r="E86" s="104" t="s">
        <v>462</v>
      </c>
      <c r="F86" s="104" t="s">
        <v>2839</v>
      </c>
      <c r="G86" s="104" t="s">
        <v>2909</v>
      </c>
      <c r="H86" s="104" t="s">
        <v>2895</v>
      </c>
      <c r="I86" s="117" t="s">
        <v>2835</v>
      </c>
      <c r="J86" s="104" t="s">
        <v>2836</v>
      </c>
      <c r="K86" s="108">
        <v>42426.48</v>
      </c>
      <c r="L86" s="108">
        <v>74974.95</v>
      </c>
      <c r="M86" s="108">
        <v>6247.9125000000004</v>
      </c>
      <c r="N86" s="108">
        <v>3013.4</v>
      </c>
      <c r="O86" s="108">
        <v>-3234.5124999999998</v>
      </c>
      <c r="P86" s="105">
        <v>-51.769491009997331</v>
      </c>
      <c r="Q86" s="104" t="s">
        <v>2891</v>
      </c>
    </row>
    <row r="87" spans="1:17" ht="24.75" hidden="1" customHeight="1">
      <c r="A87" s="103">
        <v>44135</v>
      </c>
      <c r="B87" s="104" t="s">
        <v>16</v>
      </c>
      <c r="C87" s="104" t="s">
        <v>2019</v>
      </c>
      <c r="D87" s="104" t="s">
        <v>461</v>
      </c>
      <c r="E87" s="104" t="s">
        <v>462</v>
      </c>
      <c r="F87" s="104" t="s">
        <v>2839</v>
      </c>
      <c r="G87" s="104" t="s">
        <v>2909</v>
      </c>
      <c r="H87" s="104" t="s">
        <v>2895</v>
      </c>
      <c r="I87" s="117" t="s">
        <v>2837</v>
      </c>
      <c r="J87" s="104" t="s">
        <v>2838</v>
      </c>
      <c r="K87" s="108">
        <v>4885278.09</v>
      </c>
      <c r="L87" s="108">
        <v>9088582</v>
      </c>
      <c r="M87" s="108">
        <v>757381.83333333337</v>
      </c>
      <c r="N87" s="108">
        <v>210497.77</v>
      </c>
      <c r="O87" s="108">
        <v>-546884.06333333335</v>
      </c>
      <c r="P87" s="105">
        <v>-72.207179953924609</v>
      </c>
      <c r="Q87" s="104" t="s">
        <v>2891</v>
      </c>
    </row>
    <row r="88" spans="1:17" ht="24.75" hidden="1" customHeight="1">
      <c r="A88" s="103">
        <v>44135</v>
      </c>
      <c r="B88" s="104" t="s">
        <v>16</v>
      </c>
      <c r="C88" s="104" t="s">
        <v>2019</v>
      </c>
      <c r="D88" s="104" t="s">
        <v>461</v>
      </c>
      <c r="E88" s="104" t="s">
        <v>462</v>
      </c>
      <c r="F88" s="104" t="s">
        <v>2839</v>
      </c>
      <c r="G88" s="104" t="s">
        <v>2909</v>
      </c>
      <c r="H88" s="104" t="s">
        <v>2895</v>
      </c>
      <c r="I88" s="117" t="s">
        <v>2872</v>
      </c>
      <c r="J88" s="104" t="s">
        <v>2873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6"/>
      <c r="Q88" s="104" t="s">
        <v>2890</v>
      </c>
    </row>
    <row r="89" spans="1:17" ht="24.75" hidden="1" customHeight="1">
      <c r="A89" s="103">
        <v>44135</v>
      </c>
      <c r="B89" s="104" t="s">
        <v>16</v>
      </c>
      <c r="C89" s="104" t="s">
        <v>2019</v>
      </c>
      <c r="D89" s="104" t="s">
        <v>461</v>
      </c>
      <c r="E89" s="104" t="s">
        <v>462</v>
      </c>
      <c r="F89" s="104" t="s">
        <v>2911</v>
      </c>
      <c r="G89" s="104" t="s">
        <v>2910</v>
      </c>
      <c r="H89" s="104" t="s">
        <v>1944</v>
      </c>
      <c r="I89" s="109" t="s">
        <v>2852</v>
      </c>
      <c r="J89" s="104" t="s">
        <v>2912</v>
      </c>
      <c r="K89" s="108">
        <v>5708565.1600000001</v>
      </c>
      <c r="L89" s="108">
        <v>5708565.1600000001</v>
      </c>
      <c r="M89" s="108">
        <v>475713.76333333337</v>
      </c>
      <c r="N89" s="108">
        <v>10719033.259999998</v>
      </c>
      <c r="O89" s="108">
        <v>10243319.496666668</v>
      </c>
      <c r="P89" s="105">
        <v>2153.2527091273491</v>
      </c>
      <c r="Q89" s="104" t="s">
        <v>2891</v>
      </c>
    </row>
    <row r="90" spans="1:17" ht="24.75" hidden="1" customHeight="1">
      <c r="A90" s="103">
        <v>44135</v>
      </c>
      <c r="B90" s="104" t="s">
        <v>16</v>
      </c>
      <c r="C90" s="104" t="s">
        <v>2019</v>
      </c>
      <c r="D90" s="104" t="s">
        <v>461</v>
      </c>
      <c r="E90" s="104" t="s">
        <v>462</v>
      </c>
      <c r="F90" s="104" t="s">
        <v>2913</v>
      </c>
      <c r="G90" s="104" t="s">
        <v>2914</v>
      </c>
      <c r="H90" s="104" t="s">
        <v>1944</v>
      </c>
      <c r="I90" s="109" t="s">
        <v>2853</v>
      </c>
      <c r="J90" s="104" t="s">
        <v>2915</v>
      </c>
      <c r="K90" s="108">
        <v>19266999</v>
      </c>
      <c r="L90" s="108">
        <v>19266999</v>
      </c>
      <c r="M90" s="108">
        <v>1605583.25</v>
      </c>
      <c r="N90" s="108">
        <v>19467892.370000005</v>
      </c>
      <c r="O90" s="108">
        <v>17862309.120000001</v>
      </c>
      <c r="P90" s="105">
        <v>1112.5121740028117</v>
      </c>
      <c r="Q90" s="104" t="s">
        <v>2891</v>
      </c>
    </row>
    <row r="91" spans="1:17" ht="24.75" hidden="1" customHeight="1">
      <c r="A91" s="103">
        <v>44135</v>
      </c>
      <c r="B91" s="104" t="s">
        <v>16</v>
      </c>
      <c r="C91" s="104" t="s">
        <v>2019</v>
      </c>
      <c r="D91" s="104" t="s">
        <v>461</v>
      </c>
      <c r="E91" s="104" t="s">
        <v>462</v>
      </c>
      <c r="F91" s="104" t="s">
        <v>2913</v>
      </c>
      <c r="G91" s="104" t="s">
        <v>2914</v>
      </c>
      <c r="H91" s="104" t="s">
        <v>1944</v>
      </c>
      <c r="I91" s="109" t="s">
        <v>2854</v>
      </c>
      <c r="J91" s="104" t="s">
        <v>2916</v>
      </c>
      <c r="K91" s="108">
        <v>28839156.949999999</v>
      </c>
      <c r="L91" s="108">
        <v>-28839156.949999999</v>
      </c>
      <c r="M91" s="108">
        <v>-2403263.0791666666</v>
      </c>
      <c r="N91" s="108">
        <v>-20258657.239999998</v>
      </c>
      <c r="O91" s="108">
        <v>-17855394.160833333</v>
      </c>
      <c r="P91" s="105">
        <v>742.96460989300863</v>
      </c>
      <c r="Q91" s="104" t="s">
        <v>2891</v>
      </c>
    </row>
    <row r="92" spans="1:17" ht="24.75" hidden="1" customHeight="1">
      <c r="A92" s="103">
        <v>44135</v>
      </c>
      <c r="B92" s="104" t="s">
        <v>16</v>
      </c>
      <c r="C92" s="104" t="s">
        <v>2019</v>
      </c>
      <c r="D92" s="104" t="s">
        <v>463</v>
      </c>
      <c r="E92" s="104" t="s">
        <v>464</v>
      </c>
      <c r="F92" s="104" t="s">
        <v>2811</v>
      </c>
      <c r="G92" s="104" t="s">
        <v>2909</v>
      </c>
      <c r="H92" s="104" t="s">
        <v>2895</v>
      </c>
      <c r="I92" s="117" t="s">
        <v>2790</v>
      </c>
      <c r="J92" s="104" t="s">
        <v>2791</v>
      </c>
      <c r="K92" s="108">
        <v>18098428.879999999</v>
      </c>
      <c r="L92" s="108">
        <v>28970000</v>
      </c>
      <c r="M92" s="108">
        <v>2414166.666666667</v>
      </c>
      <c r="N92" s="108">
        <v>1252432.92</v>
      </c>
      <c r="O92" s="108">
        <v>-1161733.7466666668</v>
      </c>
      <c r="P92" s="105">
        <v>-48.121522126337588</v>
      </c>
      <c r="Q92" s="104" t="s">
        <v>2890</v>
      </c>
    </row>
    <row r="93" spans="1:17" ht="24.75" hidden="1" customHeight="1">
      <c r="A93" s="103">
        <v>44135</v>
      </c>
      <c r="B93" s="104" t="s">
        <v>16</v>
      </c>
      <c r="C93" s="104" t="s">
        <v>2019</v>
      </c>
      <c r="D93" s="104" t="s">
        <v>463</v>
      </c>
      <c r="E93" s="104" t="s">
        <v>464</v>
      </c>
      <c r="F93" s="104" t="s">
        <v>2811</v>
      </c>
      <c r="G93" s="104" t="s">
        <v>2909</v>
      </c>
      <c r="H93" s="104" t="s">
        <v>2895</v>
      </c>
      <c r="I93" s="117" t="s">
        <v>2792</v>
      </c>
      <c r="J93" s="104" t="s">
        <v>2793</v>
      </c>
      <c r="K93" s="108">
        <v>75018.77</v>
      </c>
      <c r="L93" s="108">
        <v>150000</v>
      </c>
      <c r="M93" s="108">
        <v>12500</v>
      </c>
      <c r="N93" s="108">
        <v>0</v>
      </c>
      <c r="O93" s="108">
        <v>-12500</v>
      </c>
      <c r="P93" s="105">
        <v>-100</v>
      </c>
      <c r="Q93" s="104" t="s">
        <v>2890</v>
      </c>
    </row>
    <row r="94" spans="1:17" ht="24.75" hidden="1" customHeight="1">
      <c r="A94" s="103">
        <v>44135</v>
      </c>
      <c r="B94" s="104" t="s">
        <v>16</v>
      </c>
      <c r="C94" s="104" t="s">
        <v>2019</v>
      </c>
      <c r="D94" s="104" t="s">
        <v>463</v>
      </c>
      <c r="E94" s="104" t="s">
        <v>464</v>
      </c>
      <c r="F94" s="104" t="s">
        <v>2811</v>
      </c>
      <c r="G94" s="104" t="s">
        <v>2909</v>
      </c>
      <c r="H94" s="104" t="s">
        <v>2895</v>
      </c>
      <c r="I94" s="117" t="s">
        <v>2794</v>
      </c>
      <c r="J94" s="104" t="s">
        <v>2795</v>
      </c>
      <c r="K94" s="108">
        <v>17709.64</v>
      </c>
      <c r="L94" s="108">
        <v>60000</v>
      </c>
      <c r="M94" s="108">
        <v>5000</v>
      </c>
      <c r="N94" s="108">
        <v>0</v>
      </c>
      <c r="O94" s="108">
        <v>-5000</v>
      </c>
      <c r="P94" s="105">
        <v>-100</v>
      </c>
      <c r="Q94" s="104" t="s">
        <v>2890</v>
      </c>
    </row>
    <row r="95" spans="1:17" ht="24.75" hidden="1" customHeight="1">
      <c r="A95" s="103">
        <v>44135</v>
      </c>
      <c r="B95" s="104" t="s">
        <v>16</v>
      </c>
      <c r="C95" s="104" t="s">
        <v>2019</v>
      </c>
      <c r="D95" s="104" t="s">
        <v>463</v>
      </c>
      <c r="E95" s="104" t="s">
        <v>464</v>
      </c>
      <c r="F95" s="104" t="s">
        <v>2811</v>
      </c>
      <c r="G95" s="104" t="s">
        <v>2909</v>
      </c>
      <c r="H95" s="104" t="s">
        <v>2895</v>
      </c>
      <c r="I95" s="117" t="s">
        <v>2865</v>
      </c>
      <c r="J95" s="104" t="s">
        <v>2796</v>
      </c>
      <c r="K95" s="108">
        <v>259061.56</v>
      </c>
      <c r="L95" s="108">
        <v>530000</v>
      </c>
      <c r="M95" s="108">
        <v>44166.666666666664</v>
      </c>
      <c r="N95" s="108">
        <v>30119.61</v>
      </c>
      <c r="O95" s="108">
        <v>-14047.056666666667</v>
      </c>
      <c r="P95" s="105">
        <v>-31.804656603773584</v>
      </c>
      <c r="Q95" s="104" t="s">
        <v>2890</v>
      </c>
    </row>
    <row r="96" spans="1:17" ht="24.75" hidden="1" customHeight="1">
      <c r="A96" s="103">
        <v>44135</v>
      </c>
      <c r="B96" s="104" t="s">
        <v>16</v>
      </c>
      <c r="C96" s="104" t="s">
        <v>2019</v>
      </c>
      <c r="D96" s="104" t="s">
        <v>463</v>
      </c>
      <c r="E96" s="104" t="s">
        <v>464</v>
      </c>
      <c r="F96" s="104" t="s">
        <v>2811</v>
      </c>
      <c r="G96" s="104" t="s">
        <v>2909</v>
      </c>
      <c r="H96" s="104" t="s">
        <v>2895</v>
      </c>
      <c r="I96" s="117" t="s">
        <v>2797</v>
      </c>
      <c r="J96" s="104" t="s">
        <v>2798</v>
      </c>
      <c r="K96" s="108">
        <v>2890043.26</v>
      </c>
      <c r="L96" s="108">
        <v>5470000</v>
      </c>
      <c r="M96" s="108">
        <v>455833.33333333331</v>
      </c>
      <c r="N96" s="108">
        <v>448998.75</v>
      </c>
      <c r="O96" s="108">
        <v>-6834.5833333333348</v>
      </c>
      <c r="P96" s="105">
        <v>-1.4993601462522852</v>
      </c>
      <c r="Q96" s="104" t="s">
        <v>2890</v>
      </c>
    </row>
    <row r="97" spans="1:17" ht="24.75" hidden="1" customHeight="1">
      <c r="A97" s="103">
        <v>44135</v>
      </c>
      <c r="B97" s="104" t="s">
        <v>16</v>
      </c>
      <c r="C97" s="104" t="s">
        <v>2019</v>
      </c>
      <c r="D97" s="104" t="s">
        <v>463</v>
      </c>
      <c r="E97" s="104" t="s">
        <v>464</v>
      </c>
      <c r="F97" s="104" t="s">
        <v>2811</v>
      </c>
      <c r="G97" s="104" t="s">
        <v>2909</v>
      </c>
      <c r="H97" s="104" t="s">
        <v>2895</v>
      </c>
      <c r="I97" s="117" t="s">
        <v>2799</v>
      </c>
      <c r="J97" s="104" t="s">
        <v>2800</v>
      </c>
      <c r="K97" s="108">
        <v>23636.6</v>
      </c>
      <c r="L97" s="108">
        <v>1613506.35</v>
      </c>
      <c r="M97" s="108">
        <v>134458.86249999999</v>
      </c>
      <c r="N97" s="108">
        <v>184485.86000000002</v>
      </c>
      <c r="O97" s="108">
        <v>50026.997499999998</v>
      </c>
      <c r="P97" s="105">
        <v>37.206173375146619</v>
      </c>
      <c r="Q97" s="104" t="s">
        <v>2891</v>
      </c>
    </row>
    <row r="98" spans="1:17" ht="24.75" hidden="1" customHeight="1">
      <c r="A98" s="103">
        <v>44135</v>
      </c>
      <c r="B98" s="104" t="s">
        <v>16</v>
      </c>
      <c r="C98" s="104" t="s">
        <v>2019</v>
      </c>
      <c r="D98" s="104" t="s">
        <v>463</v>
      </c>
      <c r="E98" s="104" t="s">
        <v>464</v>
      </c>
      <c r="F98" s="104" t="s">
        <v>2811</v>
      </c>
      <c r="G98" s="104" t="s">
        <v>2909</v>
      </c>
      <c r="H98" s="104" t="s">
        <v>2895</v>
      </c>
      <c r="I98" s="117" t="s">
        <v>2801</v>
      </c>
      <c r="J98" s="104" t="s">
        <v>2802</v>
      </c>
      <c r="K98" s="108">
        <v>266927.75</v>
      </c>
      <c r="L98" s="108">
        <v>570000</v>
      </c>
      <c r="M98" s="108">
        <v>47500</v>
      </c>
      <c r="N98" s="108">
        <v>33217</v>
      </c>
      <c r="O98" s="108">
        <v>-14283</v>
      </c>
      <c r="P98" s="105">
        <v>-30.069473684210529</v>
      </c>
      <c r="Q98" s="104" t="s">
        <v>2890</v>
      </c>
    </row>
    <row r="99" spans="1:17" ht="24.75" hidden="1" customHeight="1">
      <c r="A99" s="103">
        <v>44135</v>
      </c>
      <c r="B99" s="104" t="s">
        <v>16</v>
      </c>
      <c r="C99" s="104" t="s">
        <v>2019</v>
      </c>
      <c r="D99" s="104" t="s">
        <v>463</v>
      </c>
      <c r="E99" s="104" t="s">
        <v>464</v>
      </c>
      <c r="F99" s="104" t="s">
        <v>2811</v>
      </c>
      <c r="G99" s="104" t="s">
        <v>2909</v>
      </c>
      <c r="H99" s="104" t="s">
        <v>2895</v>
      </c>
      <c r="I99" s="117" t="s">
        <v>2803</v>
      </c>
      <c r="J99" s="104" t="s">
        <v>2804</v>
      </c>
      <c r="K99" s="108">
        <v>3560317.57</v>
      </c>
      <c r="L99" s="108">
        <v>6270000</v>
      </c>
      <c r="M99" s="108">
        <v>522500</v>
      </c>
      <c r="N99" s="108">
        <v>403584.8</v>
      </c>
      <c r="O99" s="108">
        <v>-118915.2</v>
      </c>
      <c r="P99" s="105">
        <v>-22.758889952153108</v>
      </c>
      <c r="Q99" s="104" t="s">
        <v>2890</v>
      </c>
    </row>
    <row r="100" spans="1:17" ht="24.75" hidden="1" customHeight="1">
      <c r="A100" s="103">
        <v>44135</v>
      </c>
      <c r="B100" s="104" t="s">
        <v>16</v>
      </c>
      <c r="C100" s="104" t="s">
        <v>2019</v>
      </c>
      <c r="D100" s="104" t="s">
        <v>463</v>
      </c>
      <c r="E100" s="104" t="s">
        <v>464</v>
      </c>
      <c r="F100" s="104" t="s">
        <v>2811</v>
      </c>
      <c r="G100" s="104" t="s">
        <v>2909</v>
      </c>
      <c r="H100" s="104" t="s">
        <v>2895</v>
      </c>
      <c r="I100" s="117" t="s">
        <v>2805</v>
      </c>
      <c r="J100" s="104" t="s">
        <v>2806</v>
      </c>
      <c r="K100" s="108">
        <v>20512073.989999998</v>
      </c>
      <c r="L100" s="108">
        <v>38763800</v>
      </c>
      <c r="M100" s="108">
        <v>3230316.6666666665</v>
      </c>
      <c r="N100" s="108">
        <v>2986025</v>
      </c>
      <c r="O100" s="108">
        <v>-244291.66666666669</v>
      </c>
      <c r="P100" s="105">
        <v>-7.5624680758852332</v>
      </c>
      <c r="Q100" s="104" t="s">
        <v>2890</v>
      </c>
    </row>
    <row r="101" spans="1:17" ht="24.75" hidden="1" customHeight="1">
      <c r="A101" s="103">
        <v>44135</v>
      </c>
      <c r="B101" s="104" t="s">
        <v>16</v>
      </c>
      <c r="C101" s="104" t="s">
        <v>2019</v>
      </c>
      <c r="D101" s="104" t="s">
        <v>463</v>
      </c>
      <c r="E101" s="104" t="s">
        <v>464</v>
      </c>
      <c r="F101" s="104" t="s">
        <v>2811</v>
      </c>
      <c r="G101" s="104" t="s">
        <v>2909</v>
      </c>
      <c r="H101" s="104" t="s">
        <v>2895</v>
      </c>
      <c r="I101" s="117" t="s">
        <v>2807</v>
      </c>
      <c r="J101" s="104" t="s">
        <v>2808</v>
      </c>
      <c r="K101" s="108">
        <v>3642291.82</v>
      </c>
      <c r="L101" s="108">
        <v>4539000</v>
      </c>
      <c r="M101" s="108">
        <v>378250</v>
      </c>
      <c r="N101" s="108">
        <v>221468.18</v>
      </c>
      <c r="O101" s="108">
        <v>-156781.82</v>
      </c>
      <c r="P101" s="105">
        <v>-41.449258426966296</v>
      </c>
      <c r="Q101" s="104" t="s">
        <v>2890</v>
      </c>
    </row>
    <row r="102" spans="1:17" ht="24.75" hidden="1" customHeight="1">
      <c r="A102" s="103">
        <v>44135</v>
      </c>
      <c r="B102" s="104" t="s">
        <v>16</v>
      </c>
      <c r="C102" s="104" t="s">
        <v>2019</v>
      </c>
      <c r="D102" s="104" t="s">
        <v>463</v>
      </c>
      <c r="E102" s="104" t="s">
        <v>464</v>
      </c>
      <c r="F102" s="104" t="s">
        <v>2811</v>
      </c>
      <c r="G102" s="104" t="s">
        <v>2909</v>
      </c>
      <c r="H102" s="104" t="s">
        <v>2895</v>
      </c>
      <c r="I102" s="117" t="s">
        <v>2870</v>
      </c>
      <c r="J102" s="104" t="s">
        <v>2871</v>
      </c>
      <c r="K102" s="108">
        <v>0</v>
      </c>
      <c r="L102" s="111"/>
      <c r="M102" s="111"/>
      <c r="N102" s="108">
        <v>0</v>
      </c>
      <c r="O102" s="111"/>
      <c r="P102" s="106"/>
      <c r="Q102" s="104" t="s">
        <v>2917</v>
      </c>
    </row>
    <row r="103" spans="1:17" ht="24.75" hidden="1" customHeight="1">
      <c r="A103" s="103">
        <v>44135</v>
      </c>
      <c r="B103" s="104" t="s">
        <v>16</v>
      </c>
      <c r="C103" s="104" t="s">
        <v>2019</v>
      </c>
      <c r="D103" s="104" t="s">
        <v>463</v>
      </c>
      <c r="E103" s="104" t="s">
        <v>464</v>
      </c>
      <c r="F103" s="104" t="s">
        <v>2811</v>
      </c>
      <c r="G103" s="104" t="s">
        <v>2909</v>
      </c>
      <c r="H103" s="104" t="s">
        <v>2895</v>
      </c>
      <c r="I103" s="117" t="s">
        <v>2809</v>
      </c>
      <c r="J103" s="104" t="s">
        <v>2810</v>
      </c>
      <c r="K103" s="108">
        <v>927903.64</v>
      </c>
      <c r="L103" s="108">
        <v>1576202.88</v>
      </c>
      <c r="M103" s="108">
        <v>131350.24</v>
      </c>
      <c r="N103" s="108">
        <v>0</v>
      </c>
      <c r="O103" s="108">
        <v>-131350.24</v>
      </c>
      <c r="P103" s="105">
        <v>-100</v>
      </c>
      <c r="Q103" s="104" t="s">
        <v>2890</v>
      </c>
    </row>
    <row r="104" spans="1:17" ht="24.75" hidden="1" customHeight="1">
      <c r="A104" s="103">
        <v>44135</v>
      </c>
      <c r="B104" s="104" t="s">
        <v>16</v>
      </c>
      <c r="C104" s="104" t="s">
        <v>2019</v>
      </c>
      <c r="D104" s="104" t="s">
        <v>463</v>
      </c>
      <c r="E104" s="104" t="s">
        <v>464</v>
      </c>
      <c r="F104" s="104" t="s">
        <v>2839</v>
      </c>
      <c r="G104" s="104" t="s">
        <v>2909</v>
      </c>
      <c r="H104" s="104" t="s">
        <v>2895</v>
      </c>
      <c r="I104" s="110" t="s">
        <v>2812</v>
      </c>
      <c r="J104" s="104" t="s">
        <v>2813</v>
      </c>
      <c r="K104" s="108">
        <v>5243583.8899999997</v>
      </c>
      <c r="L104" s="108">
        <v>10038933.52</v>
      </c>
      <c r="M104" s="108">
        <v>836577.79333333333</v>
      </c>
      <c r="N104" s="108">
        <v>494945.36</v>
      </c>
      <c r="O104" s="108">
        <v>-341632.43333333335</v>
      </c>
      <c r="P104" s="105">
        <v>-40.836899575364448</v>
      </c>
      <c r="Q104" s="104" t="s">
        <v>2891</v>
      </c>
    </row>
    <row r="105" spans="1:17" ht="24.75" hidden="1" customHeight="1">
      <c r="A105" s="103">
        <v>44135</v>
      </c>
      <c r="B105" s="104" t="s">
        <v>16</v>
      </c>
      <c r="C105" s="104" t="s">
        <v>2019</v>
      </c>
      <c r="D105" s="104" t="s">
        <v>463</v>
      </c>
      <c r="E105" s="104" t="s">
        <v>464</v>
      </c>
      <c r="F105" s="104" t="s">
        <v>2839</v>
      </c>
      <c r="G105" s="104" t="s">
        <v>2909</v>
      </c>
      <c r="H105" s="104" t="s">
        <v>2895</v>
      </c>
      <c r="I105" s="110" t="s">
        <v>2814</v>
      </c>
      <c r="J105" s="104" t="s">
        <v>2815</v>
      </c>
      <c r="K105" s="108">
        <v>536597.35</v>
      </c>
      <c r="L105" s="108">
        <v>1899780</v>
      </c>
      <c r="M105" s="108">
        <v>158315</v>
      </c>
      <c r="N105" s="108">
        <v>185972.8</v>
      </c>
      <c r="O105" s="108">
        <v>27657.8</v>
      </c>
      <c r="P105" s="105">
        <v>17.470107065028582</v>
      </c>
      <c r="Q105" s="104" t="s">
        <v>2890</v>
      </c>
    </row>
    <row r="106" spans="1:17" ht="24.75" hidden="1" customHeight="1">
      <c r="A106" s="103">
        <v>44135</v>
      </c>
      <c r="B106" s="104" t="s">
        <v>16</v>
      </c>
      <c r="C106" s="104" t="s">
        <v>2019</v>
      </c>
      <c r="D106" s="104" t="s">
        <v>463</v>
      </c>
      <c r="E106" s="104" t="s">
        <v>464</v>
      </c>
      <c r="F106" s="104" t="s">
        <v>2839</v>
      </c>
      <c r="G106" s="104" t="s">
        <v>2909</v>
      </c>
      <c r="H106" s="104" t="s">
        <v>2895</v>
      </c>
      <c r="I106" s="110" t="s">
        <v>2816</v>
      </c>
      <c r="J106" s="104" t="s">
        <v>2817</v>
      </c>
      <c r="K106" s="108">
        <v>70450.41</v>
      </c>
      <c r="L106" s="108">
        <v>447659.83</v>
      </c>
      <c r="M106" s="108">
        <v>37304.985833333332</v>
      </c>
      <c r="N106" s="108">
        <v>0</v>
      </c>
      <c r="O106" s="108">
        <v>-37304.985833333332</v>
      </c>
      <c r="P106" s="105">
        <v>-100</v>
      </c>
      <c r="Q106" s="104" t="s">
        <v>2891</v>
      </c>
    </row>
    <row r="107" spans="1:17" ht="24.75" hidden="1" customHeight="1">
      <c r="A107" s="103">
        <v>44135</v>
      </c>
      <c r="B107" s="104" t="s">
        <v>16</v>
      </c>
      <c r="C107" s="104" t="s">
        <v>2019</v>
      </c>
      <c r="D107" s="104" t="s">
        <v>463</v>
      </c>
      <c r="E107" s="104" t="s">
        <v>464</v>
      </c>
      <c r="F107" s="104" t="s">
        <v>2839</v>
      </c>
      <c r="G107" s="104" t="s">
        <v>2909</v>
      </c>
      <c r="H107" s="104" t="s">
        <v>2895</v>
      </c>
      <c r="I107" s="110" t="s">
        <v>2818</v>
      </c>
      <c r="J107" s="104" t="s">
        <v>2819</v>
      </c>
      <c r="K107" s="108">
        <v>1524209.77</v>
      </c>
      <c r="L107" s="108">
        <v>2275533</v>
      </c>
      <c r="M107" s="108">
        <v>189627.75</v>
      </c>
      <c r="N107" s="108">
        <v>362907.22</v>
      </c>
      <c r="O107" s="108">
        <v>173279.47</v>
      </c>
      <c r="P107" s="105">
        <v>91.378751263989571</v>
      </c>
      <c r="Q107" s="104" t="s">
        <v>2890</v>
      </c>
    </row>
    <row r="108" spans="1:17" ht="24.75" hidden="1" customHeight="1">
      <c r="A108" s="103">
        <v>44135</v>
      </c>
      <c r="B108" s="104" t="s">
        <v>16</v>
      </c>
      <c r="C108" s="104" t="s">
        <v>2019</v>
      </c>
      <c r="D108" s="104" t="s">
        <v>463</v>
      </c>
      <c r="E108" s="104" t="s">
        <v>464</v>
      </c>
      <c r="F108" s="104" t="s">
        <v>2839</v>
      </c>
      <c r="G108" s="104" t="s">
        <v>2909</v>
      </c>
      <c r="H108" s="104" t="s">
        <v>2895</v>
      </c>
      <c r="I108" s="110" t="s">
        <v>2820</v>
      </c>
      <c r="J108" s="104" t="s">
        <v>2821</v>
      </c>
      <c r="K108" s="108">
        <v>19609337.739999998</v>
      </c>
      <c r="L108" s="108">
        <v>38763800</v>
      </c>
      <c r="M108" s="108">
        <v>3230316.6666666665</v>
      </c>
      <c r="N108" s="108">
        <v>2986025</v>
      </c>
      <c r="O108" s="108">
        <v>-244291.66666666669</v>
      </c>
      <c r="P108" s="105">
        <v>-7.5624680758852332</v>
      </c>
      <c r="Q108" s="104" t="s">
        <v>2891</v>
      </c>
    </row>
    <row r="109" spans="1:17" ht="24.75" hidden="1" customHeight="1">
      <c r="A109" s="103">
        <v>44135</v>
      </c>
      <c r="B109" s="104" t="s">
        <v>16</v>
      </c>
      <c r="C109" s="104" t="s">
        <v>2019</v>
      </c>
      <c r="D109" s="104" t="s">
        <v>463</v>
      </c>
      <c r="E109" s="104" t="s">
        <v>464</v>
      </c>
      <c r="F109" s="104" t="s">
        <v>2839</v>
      </c>
      <c r="G109" s="104" t="s">
        <v>2909</v>
      </c>
      <c r="H109" s="104" t="s">
        <v>2895</v>
      </c>
      <c r="I109" s="110" t="s">
        <v>2822</v>
      </c>
      <c r="J109" s="104" t="s">
        <v>2846</v>
      </c>
      <c r="K109" s="108">
        <v>3913337.35</v>
      </c>
      <c r="L109" s="108">
        <v>4556000</v>
      </c>
      <c r="M109" s="108">
        <v>379666.66666666669</v>
      </c>
      <c r="N109" s="108">
        <v>274180</v>
      </c>
      <c r="O109" s="108">
        <v>-105486.66666666669</v>
      </c>
      <c r="P109" s="105">
        <v>-27.784021071115014</v>
      </c>
      <c r="Q109" s="104" t="s">
        <v>2891</v>
      </c>
    </row>
    <row r="110" spans="1:17" ht="24.75" hidden="1" customHeight="1">
      <c r="A110" s="103">
        <v>44135</v>
      </c>
      <c r="B110" s="104" t="s">
        <v>16</v>
      </c>
      <c r="C110" s="104" t="s">
        <v>2019</v>
      </c>
      <c r="D110" s="104" t="s">
        <v>463</v>
      </c>
      <c r="E110" s="104" t="s">
        <v>464</v>
      </c>
      <c r="F110" s="104" t="s">
        <v>2839</v>
      </c>
      <c r="G110" s="104" t="s">
        <v>2909</v>
      </c>
      <c r="H110" s="104" t="s">
        <v>2895</v>
      </c>
      <c r="I110" s="110" t="s">
        <v>2823</v>
      </c>
      <c r="J110" s="104" t="s">
        <v>2824</v>
      </c>
      <c r="K110" s="108">
        <v>5412611.6500000004</v>
      </c>
      <c r="L110" s="108">
        <v>8881000</v>
      </c>
      <c r="M110" s="108">
        <v>740083.33333333337</v>
      </c>
      <c r="N110" s="108">
        <v>663900</v>
      </c>
      <c r="O110" s="108">
        <v>-76183.333333333343</v>
      </c>
      <c r="P110" s="105">
        <v>-10.293885823668507</v>
      </c>
      <c r="Q110" s="104" t="s">
        <v>2891</v>
      </c>
    </row>
    <row r="111" spans="1:17" ht="24.75" hidden="1" customHeight="1">
      <c r="A111" s="103">
        <v>44135</v>
      </c>
      <c r="B111" s="104" t="s">
        <v>16</v>
      </c>
      <c r="C111" s="104" t="s">
        <v>2019</v>
      </c>
      <c r="D111" s="104" t="s">
        <v>463</v>
      </c>
      <c r="E111" s="104" t="s">
        <v>464</v>
      </c>
      <c r="F111" s="104" t="s">
        <v>2839</v>
      </c>
      <c r="G111" s="104" t="s">
        <v>2909</v>
      </c>
      <c r="H111" s="104" t="s">
        <v>2895</v>
      </c>
      <c r="I111" s="110" t="s">
        <v>2825</v>
      </c>
      <c r="J111" s="104" t="s">
        <v>2826</v>
      </c>
      <c r="K111" s="108">
        <v>1000265.33</v>
      </c>
      <c r="L111" s="108">
        <v>1049800</v>
      </c>
      <c r="M111" s="108">
        <v>87483.333333333343</v>
      </c>
      <c r="N111" s="108">
        <v>112687.2</v>
      </c>
      <c r="O111" s="108">
        <v>25203.866666666665</v>
      </c>
      <c r="P111" s="105">
        <v>28.809906648885505</v>
      </c>
      <c r="Q111" s="104" t="s">
        <v>2890</v>
      </c>
    </row>
    <row r="112" spans="1:17" ht="24.75" hidden="1" customHeight="1">
      <c r="A112" s="103">
        <v>44135</v>
      </c>
      <c r="B112" s="104" t="s">
        <v>16</v>
      </c>
      <c r="C112" s="104" t="s">
        <v>2019</v>
      </c>
      <c r="D112" s="104" t="s">
        <v>463</v>
      </c>
      <c r="E112" s="104" t="s">
        <v>464</v>
      </c>
      <c r="F112" s="104" t="s">
        <v>2839</v>
      </c>
      <c r="G112" s="104" t="s">
        <v>2909</v>
      </c>
      <c r="H112" s="104" t="s">
        <v>2895</v>
      </c>
      <c r="I112" s="110" t="s">
        <v>2827</v>
      </c>
      <c r="J112" s="104" t="s">
        <v>2828</v>
      </c>
      <c r="K112" s="108">
        <v>1085632.22</v>
      </c>
      <c r="L112" s="108">
        <v>2868300.76</v>
      </c>
      <c r="M112" s="108">
        <v>239025.06333333335</v>
      </c>
      <c r="N112" s="108">
        <v>204171.96</v>
      </c>
      <c r="O112" s="108">
        <v>-34853.103333333333</v>
      </c>
      <c r="P112" s="105">
        <v>-14.58135931324022</v>
      </c>
      <c r="Q112" s="104" t="s">
        <v>2891</v>
      </c>
    </row>
    <row r="113" spans="1:17" ht="24.75" hidden="1" customHeight="1">
      <c r="A113" s="103">
        <v>44135</v>
      </c>
      <c r="B113" s="104" t="s">
        <v>16</v>
      </c>
      <c r="C113" s="104" t="s">
        <v>2019</v>
      </c>
      <c r="D113" s="104" t="s">
        <v>463</v>
      </c>
      <c r="E113" s="104" t="s">
        <v>464</v>
      </c>
      <c r="F113" s="104" t="s">
        <v>2839</v>
      </c>
      <c r="G113" s="104" t="s">
        <v>2909</v>
      </c>
      <c r="H113" s="104" t="s">
        <v>2895</v>
      </c>
      <c r="I113" s="110" t="s">
        <v>2829</v>
      </c>
      <c r="J113" s="104" t="s">
        <v>2830</v>
      </c>
      <c r="K113" s="108">
        <v>1313351.6799999999</v>
      </c>
      <c r="L113" s="108">
        <v>2200000</v>
      </c>
      <c r="M113" s="108">
        <v>183333.33333333334</v>
      </c>
      <c r="N113" s="108">
        <v>240555.26</v>
      </c>
      <c r="O113" s="108">
        <v>57221.926666666674</v>
      </c>
      <c r="P113" s="105">
        <v>31.211960000000001</v>
      </c>
      <c r="Q113" s="104" t="s">
        <v>2890</v>
      </c>
    </row>
    <row r="114" spans="1:17" ht="24.75" hidden="1" customHeight="1">
      <c r="A114" s="103">
        <v>44135</v>
      </c>
      <c r="B114" s="104" t="s">
        <v>16</v>
      </c>
      <c r="C114" s="104" t="s">
        <v>2019</v>
      </c>
      <c r="D114" s="104" t="s">
        <v>463</v>
      </c>
      <c r="E114" s="104" t="s">
        <v>464</v>
      </c>
      <c r="F114" s="104" t="s">
        <v>2839</v>
      </c>
      <c r="G114" s="104" t="s">
        <v>2909</v>
      </c>
      <c r="H114" s="104" t="s">
        <v>2895</v>
      </c>
      <c r="I114" s="110" t="s">
        <v>2831</v>
      </c>
      <c r="J114" s="104" t="s">
        <v>2832</v>
      </c>
      <c r="K114" s="108">
        <v>1261672.18</v>
      </c>
      <c r="L114" s="108">
        <v>2028200</v>
      </c>
      <c r="M114" s="108">
        <v>169016.66666666669</v>
      </c>
      <c r="N114" s="108">
        <v>140483.69</v>
      </c>
      <c r="O114" s="108">
        <v>-28532.976666666669</v>
      </c>
      <c r="P114" s="105">
        <v>-16.881753278769352</v>
      </c>
      <c r="Q114" s="104" t="s">
        <v>2891</v>
      </c>
    </row>
    <row r="115" spans="1:17" ht="24.75" hidden="1" customHeight="1">
      <c r="A115" s="103">
        <v>44135</v>
      </c>
      <c r="B115" s="104" t="s">
        <v>16</v>
      </c>
      <c r="C115" s="104" t="s">
        <v>2019</v>
      </c>
      <c r="D115" s="104" t="s">
        <v>463</v>
      </c>
      <c r="E115" s="104" t="s">
        <v>464</v>
      </c>
      <c r="F115" s="104" t="s">
        <v>2839</v>
      </c>
      <c r="G115" s="104" t="s">
        <v>2909</v>
      </c>
      <c r="H115" s="104" t="s">
        <v>2895</v>
      </c>
      <c r="I115" s="110" t="s">
        <v>2833</v>
      </c>
      <c r="J115" s="104" t="s">
        <v>2834</v>
      </c>
      <c r="K115" s="108">
        <v>6708160.8300000001</v>
      </c>
      <c r="L115" s="108">
        <v>9877173.4700000007</v>
      </c>
      <c r="M115" s="108">
        <v>823097.78916666668</v>
      </c>
      <c r="N115" s="108">
        <v>635371.71000000008</v>
      </c>
      <c r="O115" s="108">
        <v>-187726.07916666666</v>
      </c>
      <c r="P115" s="105">
        <v>-22.80726319976235</v>
      </c>
      <c r="Q115" s="104" t="s">
        <v>2891</v>
      </c>
    </row>
    <row r="116" spans="1:17" ht="24.75" hidden="1" customHeight="1">
      <c r="A116" s="103">
        <v>44135</v>
      </c>
      <c r="B116" s="104" t="s">
        <v>16</v>
      </c>
      <c r="C116" s="104" t="s">
        <v>2019</v>
      </c>
      <c r="D116" s="104" t="s">
        <v>463</v>
      </c>
      <c r="E116" s="104" t="s">
        <v>464</v>
      </c>
      <c r="F116" s="104" t="s">
        <v>2839</v>
      </c>
      <c r="G116" s="104" t="s">
        <v>2909</v>
      </c>
      <c r="H116" s="104" t="s">
        <v>2895</v>
      </c>
      <c r="I116" s="110" t="s">
        <v>2835</v>
      </c>
      <c r="J116" s="104" t="s">
        <v>2836</v>
      </c>
      <c r="K116" s="108">
        <v>29394.18</v>
      </c>
      <c r="L116" s="108">
        <v>60000</v>
      </c>
      <c r="M116" s="108">
        <v>5000</v>
      </c>
      <c r="N116" s="108">
        <v>5168</v>
      </c>
      <c r="O116" s="108">
        <v>168</v>
      </c>
      <c r="P116" s="105">
        <v>3.36</v>
      </c>
      <c r="Q116" s="104" t="s">
        <v>2890</v>
      </c>
    </row>
    <row r="117" spans="1:17" ht="24.75" hidden="1" customHeight="1">
      <c r="A117" s="103">
        <v>44135</v>
      </c>
      <c r="B117" s="104" t="s">
        <v>16</v>
      </c>
      <c r="C117" s="104" t="s">
        <v>2019</v>
      </c>
      <c r="D117" s="104" t="s">
        <v>463</v>
      </c>
      <c r="E117" s="104" t="s">
        <v>464</v>
      </c>
      <c r="F117" s="104" t="s">
        <v>2839</v>
      </c>
      <c r="G117" s="104" t="s">
        <v>2909</v>
      </c>
      <c r="H117" s="104" t="s">
        <v>2895</v>
      </c>
      <c r="I117" s="110" t="s">
        <v>2837</v>
      </c>
      <c r="J117" s="104" t="s">
        <v>2838</v>
      </c>
      <c r="K117" s="108">
        <v>2564808.92</v>
      </c>
      <c r="L117" s="108">
        <v>3460000</v>
      </c>
      <c r="M117" s="108">
        <v>288333.33333333337</v>
      </c>
      <c r="N117" s="108">
        <v>0</v>
      </c>
      <c r="O117" s="108">
        <v>-288333.33333333337</v>
      </c>
      <c r="P117" s="105">
        <v>-100</v>
      </c>
      <c r="Q117" s="104" t="s">
        <v>2891</v>
      </c>
    </row>
    <row r="118" spans="1:17" ht="24.75" hidden="1" customHeight="1">
      <c r="A118" s="103">
        <v>44135</v>
      </c>
      <c r="B118" s="104" t="s">
        <v>16</v>
      </c>
      <c r="C118" s="104" t="s">
        <v>2019</v>
      </c>
      <c r="D118" s="104" t="s">
        <v>463</v>
      </c>
      <c r="E118" s="104" t="s">
        <v>464</v>
      </c>
      <c r="F118" s="104" t="s">
        <v>2839</v>
      </c>
      <c r="G118" s="104" t="s">
        <v>2909</v>
      </c>
      <c r="H118" s="104" t="s">
        <v>2895</v>
      </c>
      <c r="I118" s="110" t="s">
        <v>2872</v>
      </c>
      <c r="J118" s="104" t="s">
        <v>2873</v>
      </c>
      <c r="K118" s="108">
        <v>0</v>
      </c>
      <c r="L118" s="111"/>
      <c r="M118" s="111"/>
      <c r="N118" s="108">
        <v>0</v>
      </c>
      <c r="O118" s="111"/>
      <c r="P118" s="106"/>
      <c r="Q118" s="104" t="s">
        <v>2917</v>
      </c>
    </row>
    <row r="119" spans="1:17" ht="24.75" hidden="1" customHeight="1">
      <c r="A119" s="103">
        <v>44135</v>
      </c>
      <c r="B119" s="104" t="s">
        <v>16</v>
      </c>
      <c r="C119" s="104" t="s">
        <v>2019</v>
      </c>
      <c r="D119" s="104" t="s">
        <v>463</v>
      </c>
      <c r="E119" s="104" t="s">
        <v>464</v>
      </c>
      <c r="F119" s="104" t="s">
        <v>2911</v>
      </c>
      <c r="G119" s="104" t="s">
        <v>2910</v>
      </c>
      <c r="H119" s="104" t="s">
        <v>1944</v>
      </c>
      <c r="I119" s="109" t="s">
        <v>2852</v>
      </c>
      <c r="J119" s="104" t="s">
        <v>2912</v>
      </c>
      <c r="K119" s="108">
        <v>11697254.869999999</v>
      </c>
      <c r="L119" s="108">
        <v>11697254.869999999</v>
      </c>
      <c r="M119" s="108">
        <v>974771.23916666664</v>
      </c>
      <c r="N119" s="108">
        <v>10119793.550000001</v>
      </c>
      <c r="O119" s="108">
        <v>9145022.3108333331</v>
      </c>
      <c r="P119" s="105">
        <v>938.17112604301144</v>
      </c>
      <c r="Q119" s="104" t="s">
        <v>2891</v>
      </c>
    </row>
    <row r="120" spans="1:17" ht="24.75" hidden="1" customHeight="1">
      <c r="A120" s="103">
        <v>44135</v>
      </c>
      <c r="B120" s="104" t="s">
        <v>16</v>
      </c>
      <c r="C120" s="104" t="s">
        <v>2019</v>
      </c>
      <c r="D120" s="104" t="s">
        <v>463</v>
      </c>
      <c r="E120" s="104" t="s">
        <v>464</v>
      </c>
      <c r="F120" s="104" t="s">
        <v>2913</v>
      </c>
      <c r="G120" s="104" t="s">
        <v>2914</v>
      </c>
      <c r="H120" s="104" t="s">
        <v>1944</v>
      </c>
      <c r="I120" s="109" t="s">
        <v>2853</v>
      </c>
      <c r="J120" s="104" t="s">
        <v>2915</v>
      </c>
      <c r="K120" s="108">
        <v>12664163.289999999</v>
      </c>
      <c r="L120" s="108">
        <v>12664163.289999999</v>
      </c>
      <c r="M120" s="108">
        <v>1055346.9408333332</v>
      </c>
      <c r="N120" s="108">
        <v>10253371.670000002</v>
      </c>
      <c r="O120" s="108">
        <v>9198024.7291666679</v>
      </c>
      <c r="P120" s="105">
        <v>871.56406801194987</v>
      </c>
      <c r="Q120" s="104" t="s">
        <v>2891</v>
      </c>
    </row>
    <row r="121" spans="1:17" ht="24.75" hidden="1" customHeight="1">
      <c r="A121" s="103">
        <v>44135</v>
      </c>
      <c r="B121" s="104" t="s">
        <v>16</v>
      </c>
      <c r="C121" s="104" t="s">
        <v>2019</v>
      </c>
      <c r="D121" s="104" t="s">
        <v>463</v>
      </c>
      <c r="E121" s="104" t="s">
        <v>464</v>
      </c>
      <c r="F121" s="104" t="s">
        <v>2913</v>
      </c>
      <c r="G121" s="104" t="s">
        <v>2914</v>
      </c>
      <c r="H121" s="104" t="s">
        <v>1944</v>
      </c>
      <c r="I121" s="109" t="s">
        <v>2854</v>
      </c>
      <c r="J121" s="104" t="s">
        <v>2916</v>
      </c>
      <c r="K121" s="108">
        <v>10686795.52</v>
      </c>
      <c r="L121" s="108">
        <v>-10686795.52</v>
      </c>
      <c r="M121" s="108">
        <v>-890566.29333333333</v>
      </c>
      <c r="N121" s="108">
        <v>-9928365.3900000006</v>
      </c>
      <c r="O121" s="108">
        <v>-9037799.0966666657</v>
      </c>
      <c r="P121" s="105">
        <v>1014.8373191667467</v>
      </c>
      <c r="Q121" s="104" t="s">
        <v>2891</v>
      </c>
    </row>
    <row r="122" spans="1:17" ht="24.75" hidden="1" customHeight="1">
      <c r="A122" s="103">
        <v>44135</v>
      </c>
      <c r="B122" s="104" t="s">
        <v>16</v>
      </c>
      <c r="C122" s="104" t="s">
        <v>2019</v>
      </c>
      <c r="D122" s="104" t="s">
        <v>465</v>
      </c>
      <c r="E122" s="104" t="s">
        <v>1613</v>
      </c>
      <c r="F122" s="104" t="s">
        <v>2811</v>
      </c>
      <c r="G122" s="104" t="s">
        <v>2909</v>
      </c>
      <c r="H122" s="104" t="s">
        <v>2895</v>
      </c>
      <c r="I122" s="110" t="s">
        <v>2790</v>
      </c>
      <c r="J122" s="104" t="s">
        <v>2791</v>
      </c>
      <c r="K122" s="108">
        <v>20610120.059999999</v>
      </c>
      <c r="L122" s="108">
        <v>31615023.41</v>
      </c>
      <c r="M122" s="108">
        <v>2634585.2841666667</v>
      </c>
      <c r="N122" s="108">
        <v>1517548.0100000002</v>
      </c>
      <c r="O122" s="108">
        <v>-1117037.2741666667</v>
      </c>
      <c r="P122" s="105">
        <v>-42.398979485683704</v>
      </c>
      <c r="Q122" s="104" t="s">
        <v>2890</v>
      </c>
    </row>
    <row r="123" spans="1:17" ht="24.75" hidden="1" customHeight="1">
      <c r="A123" s="103">
        <v>44135</v>
      </c>
      <c r="B123" s="104" t="s">
        <v>16</v>
      </c>
      <c r="C123" s="104" t="s">
        <v>2019</v>
      </c>
      <c r="D123" s="104" t="s">
        <v>465</v>
      </c>
      <c r="E123" s="104" t="s">
        <v>1613</v>
      </c>
      <c r="F123" s="104" t="s">
        <v>2811</v>
      </c>
      <c r="G123" s="104" t="s">
        <v>2909</v>
      </c>
      <c r="H123" s="104" t="s">
        <v>2895</v>
      </c>
      <c r="I123" s="110" t="s">
        <v>2792</v>
      </c>
      <c r="J123" s="104" t="s">
        <v>2793</v>
      </c>
      <c r="K123" s="108">
        <v>53129.29</v>
      </c>
      <c r="L123" s="108">
        <v>90250</v>
      </c>
      <c r="M123" s="108">
        <v>7520.8333333333321</v>
      </c>
      <c r="N123" s="108">
        <v>4500</v>
      </c>
      <c r="O123" s="108">
        <v>-3020.833333333333</v>
      </c>
      <c r="P123" s="105">
        <v>-40.16620498614958</v>
      </c>
      <c r="Q123" s="104" t="s">
        <v>2890</v>
      </c>
    </row>
    <row r="124" spans="1:17" ht="24.75" hidden="1" customHeight="1">
      <c r="A124" s="103">
        <v>44135</v>
      </c>
      <c r="B124" s="104" t="s">
        <v>16</v>
      </c>
      <c r="C124" s="104" t="s">
        <v>2019</v>
      </c>
      <c r="D124" s="104" t="s">
        <v>465</v>
      </c>
      <c r="E124" s="104" t="s">
        <v>1613</v>
      </c>
      <c r="F124" s="104" t="s">
        <v>2811</v>
      </c>
      <c r="G124" s="104" t="s">
        <v>2909</v>
      </c>
      <c r="H124" s="104" t="s">
        <v>2895</v>
      </c>
      <c r="I124" s="110" t="s">
        <v>2794</v>
      </c>
      <c r="J124" s="104" t="s">
        <v>2795</v>
      </c>
      <c r="K124" s="108">
        <v>20606.21</v>
      </c>
      <c r="L124" s="108">
        <v>165000</v>
      </c>
      <c r="M124" s="108">
        <v>13750</v>
      </c>
      <c r="N124" s="108">
        <v>0</v>
      </c>
      <c r="O124" s="108">
        <v>-13750</v>
      </c>
      <c r="P124" s="105">
        <v>-100</v>
      </c>
      <c r="Q124" s="104" t="s">
        <v>2890</v>
      </c>
    </row>
    <row r="125" spans="1:17" ht="24.75" hidden="1" customHeight="1">
      <c r="A125" s="103">
        <v>44135</v>
      </c>
      <c r="B125" s="104" t="s">
        <v>16</v>
      </c>
      <c r="C125" s="104" t="s">
        <v>2019</v>
      </c>
      <c r="D125" s="104" t="s">
        <v>465</v>
      </c>
      <c r="E125" s="104" t="s">
        <v>1613</v>
      </c>
      <c r="F125" s="104" t="s">
        <v>2811</v>
      </c>
      <c r="G125" s="104" t="s">
        <v>2909</v>
      </c>
      <c r="H125" s="104" t="s">
        <v>2895</v>
      </c>
      <c r="I125" s="110" t="s">
        <v>2865</v>
      </c>
      <c r="J125" s="104" t="s">
        <v>2796</v>
      </c>
      <c r="K125" s="108">
        <v>585999.18000000005</v>
      </c>
      <c r="L125" s="108">
        <v>1564529.29</v>
      </c>
      <c r="M125" s="108">
        <v>130377.44083333334</v>
      </c>
      <c r="N125" s="108">
        <v>158291.25</v>
      </c>
      <c r="O125" s="108">
        <v>27913.80916666667</v>
      </c>
      <c r="P125" s="105">
        <v>21.409999297616217</v>
      </c>
      <c r="Q125" s="104" t="s">
        <v>2891</v>
      </c>
    </row>
    <row r="126" spans="1:17" ht="24.75" hidden="1" customHeight="1">
      <c r="A126" s="103">
        <v>44135</v>
      </c>
      <c r="B126" s="104" t="s">
        <v>16</v>
      </c>
      <c r="C126" s="104" t="s">
        <v>2019</v>
      </c>
      <c r="D126" s="104" t="s">
        <v>465</v>
      </c>
      <c r="E126" s="104" t="s">
        <v>1613</v>
      </c>
      <c r="F126" s="104" t="s">
        <v>2811</v>
      </c>
      <c r="G126" s="104" t="s">
        <v>2909</v>
      </c>
      <c r="H126" s="104" t="s">
        <v>2895</v>
      </c>
      <c r="I126" s="110" t="s">
        <v>2797</v>
      </c>
      <c r="J126" s="104" t="s">
        <v>2798</v>
      </c>
      <c r="K126" s="108">
        <v>2500831.17</v>
      </c>
      <c r="L126" s="108">
        <v>5694923.6299999999</v>
      </c>
      <c r="M126" s="108">
        <v>474576.96916666673</v>
      </c>
      <c r="N126" s="108">
        <v>459117.5</v>
      </c>
      <c r="O126" s="108">
        <v>-15459.469166666669</v>
      </c>
      <c r="P126" s="105">
        <v>-3.2575262119889046</v>
      </c>
      <c r="Q126" s="104" t="s">
        <v>2890</v>
      </c>
    </row>
    <row r="127" spans="1:17" ht="24.75" hidden="1" customHeight="1">
      <c r="A127" s="103">
        <v>44135</v>
      </c>
      <c r="B127" s="104" t="s">
        <v>16</v>
      </c>
      <c r="C127" s="104" t="s">
        <v>2019</v>
      </c>
      <c r="D127" s="104" t="s">
        <v>465</v>
      </c>
      <c r="E127" s="104" t="s">
        <v>1613</v>
      </c>
      <c r="F127" s="104" t="s">
        <v>2811</v>
      </c>
      <c r="G127" s="104" t="s">
        <v>2909</v>
      </c>
      <c r="H127" s="104" t="s">
        <v>2895</v>
      </c>
      <c r="I127" s="110" t="s">
        <v>2799</v>
      </c>
      <c r="J127" s="104" t="s">
        <v>2800</v>
      </c>
      <c r="K127" s="108">
        <v>1443166.45</v>
      </c>
      <c r="L127" s="108">
        <v>2997436.05</v>
      </c>
      <c r="M127" s="108">
        <v>249786.33749999999</v>
      </c>
      <c r="N127" s="108">
        <v>238186.5</v>
      </c>
      <c r="O127" s="108">
        <v>-11599.8375</v>
      </c>
      <c r="P127" s="105">
        <v>-4.6439039124788</v>
      </c>
      <c r="Q127" s="104" t="s">
        <v>2890</v>
      </c>
    </row>
    <row r="128" spans="1:17" ht="24.75" hidden="1" customHeight="1">
      <c r="A128" s="103">
        <v>44135</v>
      </c>
      <c r="B128" s="104" t="s">
        <v>16</v>
      </c>
      <c r="C128" s="104" t="s">
        <v>2019</v>
      </c>
      <c r="D128" s="104" t="s">
        <v>465</v>
      </c>
      <c r="E128" s="104" t="s">
        <v>1613</v>
      </c>
      <c r="F128" s="104" t="s">
        <v>2811</v>
      </c>
      <c r="G128" s="104" t="s">
        <v>2909</v>
      </c>
      <c r="H128" s="104" t="s">
        <v>2895</v>
      </c>
      <c r="I128" s="110" t="s">
        <v>2801</v>
      </c>
      <c r="J128" s="104" t="s">
        <v>2802</v>
      </c>
      <c r="K128" s="108">
        <v>401873.78</v>
      </c>
      <c r="L128" s="108">
        <v>738126.25</v>
      </c>
      <c r="M128" s="108">
        <v>61510.520833333336</v>
      </c>
      <c r="N128" s="108">
        <v>41670.5</v>
      </c>
      <c r="O128" s="108">
        <v>-19840.020833333336</v>
      </c>
      <c r="P128" s="105">
        <v>-32.254678654227511</v>
      </c>
      <c r="Q128" s="104" t="s">
        <v>2890</v>
      </c>
    </row>
    <row r="129" spans="1:17" ht="24.75" hidden="1" customHeight="1">
      <c r="A129" s="103">
        <v>44135</v>
      </c>
      <c r="B129" s="104" t="s">
        <v>16</v>
      </c>
      <c r="C129" s="104" t="s">
        <v>2019</v>
      </c>
      <c r="D129" s="104" t="s">
        <v>465</v>
      </c>
      <c r="E129" s="104" t="s">
        <v>1613</v>
      </c>
      <c r="F129" s="104" t="s">
        <v>2811</v>
      </c>
      <c r="G129" s="104" t="s">
        <v>2909</v>
      </c>
      <c r="H129" s="104" t="s">
        <v>2895</v>
      </c>
      <c r="I129" s="110" t="s">
        <v>2803</v>
      </c>
      <c r="J129" s="104" t="s">
        <v>2804</v>
      </c>
      <c r="K129" s="108">
        <v>1992840.38</v>
      </c>
      <c r="L129" s="108">
        <v>4138655.16</v>
      </c>
      <c r="M129" s="108">
        <v>344887.93</v>
      </c>
      <c r="N129" s="108">
        <v>299018</v>
      </c>
      <c r="O129" s="108">
        <v>-45869.93</v>
      </c>
      <c r="P129" s="105">
        <v>-13.299952248256412</v>
      </c>
      <c r="Q129" s="104" t="s">
        <v>2890</v>
      </c>
    </row>
    <row r="130" spans="1:17" ht="24.75" hidden="1" customHeight="1">
      <c r="A130" s="103">
        <v>44135</v>
      </c>
      <c r="B130" s="104" t="s">
        <v>16</v>
      </c>
      <c r="C130" s="104" t="s">
        <v>2019</v>
      </c>
      <c r="D130" s="104" t="s">
        <v>465</v>
      </c>
      <c r="E130" s="104" t="s">
        <v>1613</v>
      </c>
      <c r="F130" s="104" t="s">
        <v>2811</v>
      </c>
      <c r="G130" s="104" t="s">
        <v>2909</v>
      </c>
      <c r="H130" s="104" t="s">
        <v>2895</v>
      </c>
      <c r="I130" s="110" t="s">
        <v>2805</v>
      </c>
      <c r="J130" s="104" t="s">
        <v>2806</v>
      </c>
      <c r="K130" s="108">
        <v>16369449.08</v>
      </c>
      <c r="L130" s="108">
        <v>38036654.950000003</v>
      </c>
      <c r="M130" s="108">
        <v>3169721.2458333331</v>
      </c>
      <c r="N130" s="108">
        <v>2786120.64</v>
      </c>
      <c r="O130" s="108">
        <v>-383600.60583333333</v>
      </c>
      <c r="P130" s="105">
        <v>-12.102029676508133</v>
      </c>
      <c r="Q130" s="104" t="s">
        <v>2890</v>
      </c>
    </row>
    <row r="131" spans="1:17" ht="24.75" hidden="1" customHeight="1">
      <c r="A131" s="103">
        <v>44135</v>
      </c>
      <c r="B131" s="104" t="s">
        <v>16</v>
      </c>
      <c r="C131" s="104" t="s">
        <v>2019</v>
      </c>
      <c r="D131" s="104" t="s">
        <v>465</v>
      </c>
      <c r="E131" s="104" t="s">
        <v>1613</v>
      </c>
      <c r="F131" s="104" t="s">
        <v>2811</v>
      </c>
      <c r="G131" s="104" t="s">
        <v>2909</v>
      </c>
      <c r="H131" s="104" t="s">
        <v>2895</v>
      </c>
      <c r="I131" s="110" t="s">
        <v>2807</v>
      </c>
      <c r="J131" s="104" t="s">
        <v>2808</v>
      </c>
      <c r="K131" s="108">
        <v>3868975.9</v>
      </c>
      <c r="L131" s="108">
        <v>7771871.75</v>
      </c>
      <c r="M131" s="108">
        <v>647655.97916666674</v>
      </c>
      <c r="N131" s="108">
        <v>566118.47000000009</v>
      </c>
      <c r="O131" s="108">
        <v>-81537.50916666667</v>
      </c>
      <c r="P131" s="105">
        <v>-12.589632735511881</v>
      </c>
      <c r="Q131" s="104" t="s">
        <v>2890</v>
      </c>
    </row>
    <row r="132" spans="1:17" ht="24.75" hidden="1" customHeight="1">
      <c r="A132" s="103">
        <v>44135</v>
      </c>
      <c r="B132" s="104" t="s">
        <v>16</v>
      </c>
      <c r="C132" s="104" t="s">
        <v>2019</v>
      </c>
      <c r="D132" s="104" t="s">
        <v>465</v>
      </c>
      <c r="E132" s="104" t="s">
        <v>1613</v>
      </c>
      <c r="F132" s="104" t="s">
        <v>2811</v>
      </c>
      <c r="G132" s="104" t="s">
        <v>2909</v>
      </c>
      <c r="H132" s="104" t="s">
        <v>2895</v>
      </c>
      <c r="I132" s="110" t="s">
        <v>2870</v>
      </c>
      <c r="J132" s="104" t="s">
        <v>2871</v>
      </c>
      <c r="K132" s="108">
        <v>0</v>
      </c>
      <c r="L132" s="111"/>
      <c r="M132" s="111"/>
      <c r="N132" s="108">
        <v>0</v>
      </c>
      <c r="O132" s="111"/>
      <c r="P132" s="106"/>
      <c r="Q132" s="104" t="s">
        <v>2917</v>
      </c>
    </row>
    <row r="133" spans="1:17" ht="24.75" hidden="1" customHeight="1">
      <c r="A133" s="103">
        <v>44135</v>
      </c>
      <c r="B133" s="104" t="s">
        <v>16</v>
      </c>
      <c r="C133" s="104" t="s">
        <v>2019</v>
      </c>
      <c r="D133" s="104" t="s">
        <v>465</v>
      </c>
      <c r="E133" s="104" t="s">
        <v>1613</v>
      </c>
      <c r="F133" s="104" t="s">
        <v>2811</v>
      </c>
      <c r="G133" s="104" t="s">
        <v>2909</v>
      </c>
      <c r="H133" s="104" t="s">
        <v>2895</v>
      </c>
      <c r="I133" s="110" t="s">
        <v>2809</v>
      </c>
      <c r="J133" s="104" t="s">
        <v>2810</v>
      </c>
      <c r="K133" s="108">
        <v>1224722.8899999999</v>
      </c>
      <c r="L133" s="108">
        <v>2531027.44</v>
      </c>
      <c r="M133" s="108">
        <v>210918.95333333334</v>
      </c>
      <c r="N133" s="108">
        <v>0</v>
      </c>
      <c r="O133" s="108">
        <v>-210918.95333333334</v>
      </c>
      <c r="P133" s="105">
        <v>-100</v>
      </c>
      <c r="Q133" s="104" t="s">
        <v>2890</v>
      </c>
    </row>
    <row r="134" spans="1:17" ht="24.75" hidden="1" customHeight="1">
      <c r="A134" s="103">
        <v>44135</v>
      </c>
      <c r="B134" s="104" t="s">
        <v>16</v>
      </c>
      <c r="C134" s="104" t="s">
        <v>2019</v>
      </c>
      <c r="D134" s="104" t="s">
        <v>465</v>
      </c>
      <c r="E134" s="104" t="s">
        <v>1613</v>
      </c>
      <c r="F134" s="104" t="s">
        <v>2839</v>
      </c>
      <c r="G134" s="104" t="s">
        <v>2909</v>
      </c>
      <c r="H134" s="104" t="s">
        <v>2895</v>
      </c>
      <c r="I134" s="117" t="s">
        <v>2812</v>
      </c>
      <c r="J134" s="104" t="s">
        <v>2813</v>
      </c>
      <c r="K134" s="108">
        <v>4528633.5</v>
      </c>
      <c r="L134" s="108">
        <v>8541768.2799999993</v>
      </c>
      <c r="M134" s="108">
        <v>711814.02333333332</v>
      </c>
      <c r="N134" s="108">
        <v>403043.46</v>
      </c>
      <c r="O134" s="108">
        <v>-308770.56333333335</v>
      </c>
      <c r="P134" s="105">
        <v>-43.37798262071329</v>
      </c>
      <c r="Q134" s="104" t="s">
        <v>2891</v>
      </c>
    </row>
    <row r="135" spans="1:17" ht="24.75" hidden="1" customHeight="1">
      <c r="A135" s="103">
        <v>44135</v>
      </c>
      <c r="B135" s="104" t="s">
        <v>16</v>
      </c>
      <c r="C135" s="104" t="s">
        <v>2019</v>
      </c>
      <c r="D135" s="104" t="s">
        <v>465</v>
      </c>
      <c r="E135" s="104" t="s">
        <v>1613</v>
      </c>
      <c r="F135" s="104" t="s">
        <v>2839</v>
      </c>
      <c r="G135" s="104" t="s">
        <v>2909</v>
      </c>
      <c r="H135" s="104" t="s">
        <v>2895</v>
      </c>
      <c r="I135" s="117" t="s">
        <v>2814</v>
      </c>
      <c r="J135" s="104" t="s">
        <v>2815</v>
      </c>
      <c r="K135" s="108">
        <v>805720.47</v>
      </c>
      <c r="L135" s="108">
        <v>1746773</v>
      </c>
      <c r="M135" s="108">
        <v>145564.41666666669</v>
      </c>
      <c r="N135" s="108">
        <v>119011.04</v>
      </c>
      <c r="O135" s="108">
        <v>-26553.376666666667</v>
      </c>
      <c r="P135" s="105">
        <v>-18.241667348877044</v>
      </c>
      <c r="Q135" s="104" t="s">
        <v>2891</v>
      </c>
    </row>
    <row r="136" spans="1:17" ht="24.75" hidden="1" customHeight="1">
      <c r="A136" s="103">
        <v>44135</v>
      </c>
      <c r="B136" s="104" t="s">
        <v>16</v>
      </c>
      <c r="C136" s="104" t="s">
        <v>2019</v>
      </c>
      <c r="D136" s="104" t="s">
        <v>465</v>
      </c>
      <c r="E136" s="104" t="s">
        <v>1613</v>
      </c>
      <c r="F136" s="104" t="s">
        <v>2839</v>
      </c>
      <c r="G136" s="104" t="s">
        <v>2909</v>
      </c>
      <c r="H136" s="104" t="s">
        <v>2895</v>
      </c>
      <c r="I136" s="117" t="s">
        <v>2816</v>
      </c>
      <c r="J136" s="104" t="s">
        <v>2817</v>
      </c>
      <c r="K136" s="108">
        <v>122185.38</v>
      </c>
      <c r="L136" s="108">
        <v>671819.64</v>
      </c>
      <c r="M136" s="108">
        <v>55984.97</v>
      </c>
      <c r="N136" s="108">
        <v>32534.5</v>
      </c>
      <c r="O136" s="108">
        <v>-23450.47</v>
      </c>
      <c r="P136" s="105">
        <v>-41.88708147918986</v>
      </c>
      <c r="Q136" s="104" t="s">
        <v>2891</v>
      </c>
    </row>
    <row r="137" spans="1:17" ht="24.75" hidden="1" customHeight="1">
      <c r="A137" s="103">
        <v>44135</v>
      </c>
      <c r="B137" s="104" t="s">
        <v>16</v>
      </c>
      <c r="C137" s="104" t="s">
        <v>2019</v>
      </c>
      <c r="D137" s="104" t="s">
        <v>465</v>
      </c>
      <c r="E137" s="104" t="s">
        <v>1613</v>
      </c>
      <c r="F137" s="104" t="s">
        <v>2839</v>
      </c>
      <c r="G137" s="104" t="s">
        <v>2909</v>
      </c>
      <c r="H137" s="104" t="s">
        <v>2895</v>
      </c>
      <c r="I137" s="117" t="s">
        <v>2818</v>
      </c>
      <c r="J137" s="104" t="s">
        <v>2819</v>
      </c>
      <c r="K137" s="108">
        <v>1403726.31</v>
      </c>
      <c r="L137" s="108">
        <v>2903348.64</v>
      </c>
      <c r="M137" s="108">
        <v>241945.72</v>
      </c>
      <c r="N137" s="108">
        <v>135855.82</v>
      </c>
      <c r="O137" s="108">
        <v>-106089.9</v>
      </c>
      <c r="P137" s="105">
        <v>-43.848636793409696</v>
      </c>
      <c r="Q137" s="104" t="s">
        <v>2891</v>
      </c>
    </row>
    <row r="138" spans="1:17" ht="24.75" hidden="1" customHeight="1">
      <c r="A138" s="103">
        <v>44135</v>
      </c>
      <c r="B138" s="104" t="s">
        <v>16</v>
      </c>
      <c r="C138" s="104" t="s">
        <v>2019</v>
      </c>
      <c r="D138" s="104" t="s">
        <v>465</v>
      </c>
      <c r="E138" s="104" t="s">
        <v>1613</v>
      </c>
      <c r="F138" s="104" t="s">
        <v>2839</v>
      </c>
      <c r="G138" s="104" t="s">
        <v>2909</v>
      </c>
      <c r="H138" s="104" t="s">
        <v>2895</v>
      </c>
      <c r="I138" s="117" t="s">
        <v>2820</v>
      </c>
      <c r="J138" s="104" t="s">
        <v>2821</v>
      </c>
      <c r="K138" s="108">
        <v>19146572.77</v>
      </c>
      <c r="L138" s="108">
        <v>38036654.950000003</v>
      </c>
      <c r="M138" s="108">
        <v>3169721.2458333331</v>
      </c>
      <c r="N138" s="108">
        <v>2787220.64</v>
      </c>
      <c r="O138" s="108">
        <v>-382500.60583333333</v>
      </c>
      <c r="P138" s="105">
        <v>-12.067326309407763</v>
      </c>
      <c r="Q138" s="104" t="s">
        <v>2891</v>
      </c>
    </row>
    <row r="139" spans="1:17" ht="24.75" hidden="1" customHeight="1">
      <c r="A139" s="103">
        <v>44135</v>
      </c>
      <c r="B139" s="104" t="s">
        <v>16</v>
      </c>
      <c r="C139" s="104" t="s">
        <v>2019</v>
      </c>
      <c r="D139" s="104" t="s">
        <v>465</v>
      </c>
      <c r="E139" s="104" t="s">
        <v>1613</v>
      </c>
      <c r="F139" s="104" t="s">
        <v>2839</v>
      </c>
      <c r="G139" s="104" t="s">
        <v>2909</v>
      </c>
      <c r="H139" s="104" t="s">
        <v>2895</v>
      </c>
      <c r="I139" s="117" t="s">
        <v>2822</v>
      </c>
      <c r="J139" s="104" t="s">
        <v>2846</v>
      </c>
      <c r="K139" s="108">
        <v>3591845.7</v>
      </c>
      <c r="L139" s="108">
        <v>5417172</v>
      </c>
      <c r="M139" s="108">
        <v>451431</v>
      </c>
      <c r="N139" s="108">
        <v>442942.54</v>
      </c>
      <c r="O139" s="108">
        <v>-8488.4599999999991</v>
      </c>
      <c r="P139" s="105">
        <v>-1.8803449475113583</v>
      </c>
      <c r="Q139" s="104" t="s">
        <v>2891</v>
      </c>
    </row>
    <row r="140" spans="1:17" ht="24.75" hidden="1" customHeight="1">
      <c r="A140" s="103">
        <v>44135</v>
      </c>
      <c r="B140" s="104" t="s">
        <v>16</v>
      </c>
      <c r="C140" s="104" t="s">
        <v>2019</v>
      </c>
      <c r="D140" s="104" t="s">
        <v>465</v>
      </c>
      <c r="E140" s="104" t="s">
        <v>1613</v>
      </c>
      <c r="F140" s="104" t="s">
        <v>2839</v>
      </c>
      <c r="G140" s="104" t="s">
        <v>2909</v>
      </c>
      <c r="H140" s="104" t="s">
        <v>2895</v>
      </c>
      <c r="I140" s="117" t="s">
        <v>2823</v>
      </c>
      <c r="J140" s="104" t="s">
        <v>2824</v>
      </c>
      <c r="K140" s="108">
        <v>6763671.4299999997</v>
      </c>
      <c r="L140" s="108">
        <v>12230800.5</v>
      </c>
      <c r="M140" s="108">
        <v>1019233.375</v>
      </c>
      <c r="N140" s="108">
        <v>1189803.75</v>
      </c>
      <c r="O140" s="108">
        <v>170570.375</v>
      </c>
      <c r="P140" s="105">
        <v>16.735163818590614</v>
      </c>
      <c r="Q140" s="104" t="s">
        <v>2890</v>
      </c>
    </row>
    <row r="141" spans="1:17" ht="24.75" hidden="1" customHeight="1">
      <c r="A141" s="103">
        <v>44135</v>
      </c>
      <c r="B141" s="104" t="s">
        <v>16</v>
      </c>
      <c r="C141" s="104" t="s">
        <v>2019</v>
      </c>
      <c r="D141" s="104" t="s">
        <v>465</v>
      </c>
      <c r="E141" s="104" t="s">
        <v>1613</v>
      </c>
      <c r="F141" s="104" t="s">
        <v>2839</v>
      </c>
      <c r="G141" s="104" t="s">
        <v>2909</v>
      </c>
      <c r="H141" s="104" t="s">
        <v>2895</v>
      </c>
      <c r="I141" s="117" t="s">
        <v>2825</v>
      </c>
      <c r="J141" s="104" t="s">
        <v>2826</v>
      </c>
      <c r="K141" s="108">
        <v>1356642.36</v>
      </c>
      <c r="L141" s="108">
        <v>2684313.54</v>
      </c>
      <c r="M141" s="108">
        <v>223692.79500000001</v>
      </c>
      <c r="N141" s="108">
        <v>165036.85</v>
      </c>
      <c r="O141" s="108">
        <v>-58655.945</v>
      </c>
      <c r="P141" s="105">
        <v>-26.221651439421642</v>
      </c>
      <c r="Q141" s="104" t="s">
        <v>2891</v>
      </c>
    </row>
    <row r="142" spans="1:17" ht="24.75" hidden="1" customHeight="1">
      <c r="A142" s="103">
        <v>44135</v>
      </c>
      <c r="B142" s="104" t="s">
        <v>16</v>
      </c>
      <c r="C142" s="104" t="s">
        <v>2019</v>
      </c>
      <c r="D142" s="104" t="s">
        <v>465</v>
      </c>
      <c r="E142" s="104" t="s">
        <v>1613</v>
      </c>
      <c r="F142" s="104" t="s">
        <v>2839</v>
      </c>
      <c r="G142" s="104" t="s">
        <v>2909</v>
      </c>
      <c r="H142" s="104" t="s">
        <v>2895</v>
      </c>
      <c r="I142" s="117" t="s">
        <v>2827</v>
      </c>
      <c r="J142" s="104" t="s">
        <v>2828</v>
      </c>
      <c r="K142" s="108">
        <v>3170241.45</v>
      </c>
      <c r="L142" s="108">
        <v>6517834.0099999998</v>
      </c>
      <c r="M142" s="108">
        <v>543152.83416666673</v>
      </c>
      <c r="N142" s="108">
        <v>1061540.93</v>
      </c>
      <c r="O142" s="108">
        <v>518388.09583333344</v>
      </c>
      <c r="P142" s="105">
        <v>95.440558020593102</v>
      </c>
      <c r="Q142" s="104" t="s">
        <v>2890</v>
      </c>
    </row>
    <row r="143" spans="1:17" ht="24.75" hidden="1" customHeight="1">
      <c r="A143" s="103">
        <v>44135</v>
      </c>
      <c r="B143" s="104" t="s">
        <v>16</v>
      </c>
      <c r="C143" s="104" t="s">
        <v>2019</v>
      </c>
      <c r="D143" s="104" t="s">
        <v>465</v>
      </c>
      <c r="E143" s="104" t="s">
        <v>1613</v>
      </c>
      <c r="F143" s="104" t="s">
        <v>2839</v>
      </c>
      <c r="G143" s="104" t="s">
        <v>2909</v>
      </c>
      <c r="H143" s="104" t="s">
        <v>2895</v>
      </c>
      <c r="I143" s="117" t="s">
        <v>2829</v>
      </c>
      <c r="J143" s="104" t="s">
        <v>2830</v>
      </c>
      <c r="K143" s="108">
        <v>1019260.68</v>
      </c>
      <c r="L143" s="108">
        <v>1765300</v>
      </c>
      <c r="M143" s="108">
        <v>147108.33333333334</v>
      </c>
      <c r="N143" s="108">
        <v>173289.03</v>
      </c>
      <c r="O143" s="108">
        <v>26180.696666666667</v>
      </c>
      <c r="P143" s="105">
        <v>17.796882116354162</v>
      </c>
      <c r="Q143" s="104" t="s">
        <v>2890</v>
      </c>
    </row>
    <row r="144" spans="1:17" ht="24.75" hidden="1" customHeight="1">
      <c r="A144" s="103">
        <v>44135</v>
      </c>
      <c r="B144" s="104" t="s">
        <v>16</v>
      </c>
      <c r="C144" s="104" t="s">
        <v>2019</v>
      </c>
      <c r="D144" s="104" t="s">
        <v>465</v>
      </c>
      <c r="E144" s="104" t="s">
        <v>1613</v>
      </c>
      <c r="F144" s="104" t="s">
        <v>2839</v>
      </c>
      <c r="G144" s="104" t="s">
        <v>2909</v>
      </c>
      <c r="H144" s="104" t="s">
        <v>2895</v>
      </c>
      <c r="I144" s="117" t="s">
        <v>2831</v>
      </c>
      <c r="J144" s="104" t="s">
        <v>2832</v>
      </c>
      <c r="K144" s="108">
        <v>1042355.08</v>
      </c>
      <c r="L144" s="108">
        <v>2180816.2000000002</v>
      </c>
      <c r="M144" s="108">
        <v>181734.68333333335</v>
      </c>
      <c r="N144" s="108">
        <v>157311.16999999998</v>
      </c>
      <c r="O144" s="108">
        <v>-24423.513333333336</v>
      </c>
      <c r="P144" s="105">
        <v>-13.439104129912462</v>
      </c>
      <c r="Q144" s="104" t="s">
        <v>2891</v>
      </c>
    </row>
    <row r="145" spans="1:17" ht="24.75" hidden="1" customHeight="1">
      <c r="A145" s="103">
        <v>44135</v>
      </c>
      <c r="B145" s="104" t="s">
        <v>16</v>
      </c>
      <c r="C145" s="104" t="s">
        <v>2019</v>
      </c>
      <c r="D145" s="104" t="s">
        <v>465</v>
      </c>
      <c r="E145" s="104" t="s">
        <v>1613</v>
      </c>
      <c r="F145" s="104" t="s">
        <v>2839</v>
      </c>
      <c r="G145" s="104" t="s">
        <v>2909</v>
      </c>
      <c r="H145" s="104" t="s">
        <v>2895</v>
      </c>
      <c r="I145" s="117" t="s">
        <v>2833</v>
      </c>
      <c r="J145" s="104" t="s">
        <v>2834</v>
      </c>
      <c r="K145" s="108">
        <v>2966879.38</v>
      </c>
      <c r="L145" s="108">
        <v>5173731.72</v>
      </c>
      <c r="M145" s="108">
        <v>431144.31</v>
      </c>
      <c r="N145" s="108">
        <v>431144.30999999994</v>
      </c>
      <c r="O145" s="108">
        <v>0</v>
      </c>
      <c r="P145" s="105">
        <v>0</v>
      </c>
      <c r="Q145" s="104" t="s">
        <v>2890</v>
      </c>
    </row>
    <row r="146" spans="1:17" ht="24.75" hidden="1" customHeight="1">
      <c r="A146" s="103">
        <v>44135</v>
      </c>
      <c r="B146" s="104" t="s">
        <v>16</v>
      </c>
      <c r="C146" s="104" t="s">
        <v>2019</v>
      </c>
      <c r="D146" s="104" t="s">
        <v>465</v>
      </c>
      <c r="E146" s="104" t="s">
        <v>1613</v>
      </c>
      <c r="F146" s="104" t="s">
        <v>2839</v>
      </c>
      <c r="G146" s="104" t="s">
        <v>2909</v>
      </c>
      <c r="H146" s="104" t="s">
        <v>2895</v>
      </c>
      <c r="I146" s="117" t="s">
        <v>2835</v>
      </c>
      <c r="J146" s="104" t="s">
        <v>2836</v>
      </c>
      <c r="K146" s="108">
        <v>18893.39</v>
      </c>
      <c r="L146" s="108">
        <v>52304.87</v>
      </c>
      <c r="M146" s="108">
        <v>4358.7391666666663</v>
      </c>
      <c r="N146" s="108">
        <v>0</v>
      </c>
      <c r="O146" s="108">
        <v>-4358.7391666666663</v>
      </c>
      <c r="P146" s="105">
        <v>-100</v>
      </c>
      <c r="Q146" s="104" t="s">
        <v>2891</v>
      </c>
    </row>
    <row r="147" spans="1:17" ht="24.75" hidden="1" customHeight="1">
      <c r="A147" s="103">
        <v>44135</v>
      </c>
      <c r="B147" s="104" t="s">
        <v>16</v>
      </c>
      <c r="C147" s="104" t="s">
        <v>2019</v>
      </c>
      <c r="D147" s="104" t="s">
        <v>465</v>
      </c>
      <c r="E147" s="104" t="s">
        <v>1613</v>
      </c>
      <c r="F147" s="104" t="s">
        <v>2839</v>
      </c>
      <c r="G147" s="104" t="s">
        <v>2909</v>
      </c>
      <c r="H147" s="104" t="s">
        <v>2895</v>
      </c>
      <c r="I147" s="117" t="s">
        <v>2837</v>
      </c>
      <c r="J147" s="104" t="s">
        <v>2838</v>
      </c>
      <c r="K147" s="108">
        <v>3135086.46</v>
      </c>
      <c r="L147" s="108">
        <v>5288427.6500000004</v>
      </c>
      <c r="M147" s="108">
        <v>440702.3041666667</v>
      </c>
      <c r="N147" s="108">
        <v>189658</v>
      </c>
      <c r="O147" s="108">
        <v>-251044.3041666667</v>
      </c>
      <c r="P147" s="105">
        <v>-56.964599865519574</v>
      </c>
      <c r="Q147" s="104" t="s">
        <v>2891</v>
      </c>
    </row>
    <row r="148" spans="1:17" ht="24.75" hidden="1" customHeight="1">
      <c r="A148" s="103">
        <v>44135</v>
      </c>
      <c r="B148" s="104" t="s">
        <v>16</v>
      </c>
      <c r="C148" s="104" t="s">
        <v>2019</v>
      </c>
      <c r="D148" s="104" t="s">
        <v>465</v>
      </c>
      <c r="E148" s="104" t="s">
        <v>1613</v>
      </c>
      <c r="F148" s="104" t="s">
        <v>2839</v>
      </c>
      <c r="G148" s="104" t="s">
        <v>2909</v>
      </c>
      <c r="H148" s="104" t="s">
        <v>2895</v>
      </c>
      <c r="I148" s="117" t="s">
        <v>2872</v>
      </c>
      <c r="J148" s="104" t="s">
        <v>2873</v>
      </c>
      <c r="K148" s="108">
        <v>0</v>
      </c>
      <c r="L148" s="111"/>
      <c r="M148" s="111"/>
      <c r="N148" s="108">
        <v>0</v>
      </c>
      <c r="O148" s="111"/>
      <c r="P148" s="106"/>
      <c r="Q148" s="104" t="s">
        <v>2917</v>
      </c>
    </row>
    <row r="149" spans="1:17" ht="24.75" hidden="1" customHeight="1">
      <c r="A149" s="103">
        <v>44135</v>
      </c>
      <c r="B149" s="104" t="s">
        <v>16</v>
      </c>
      <c r="C149" s="104" t="s">
        <v>2019</v>
      </c>
      <c r="D149" s="104" t="s">
        <v>465</v>
      </c>
      <c r="E149" s="104" t="s">
        <v>1613</v>
      </c>
      <c r="F149" s="104" t="s">
        <v>2911</v>
      </c>
      <c r="G149" s="104" t="s">
        <v>2910</v>
      </c>
      <c r="H149" s="104" t="s">
        <v>1944</v>
      </c>
      <c r="I149" s="114" t="s">
        <v>2852</v>
      </c>
      <c r="J149" s="104" t="s">
        <v>2912</v>
      </c>
      <c r="K149" s="108">
        <v>15303642.99</v>
      </c>
      <c r="L149" s="108">
        <v>15303642.99</v>
      </c>
      <c r="M149" s="108">
        <v>1275303.5825</v>
      </c>
      <c r="N149" s="108">
        <v>13504149.920000004</v>
      </c>
      <c r="O149" s="108">
        <v>12228846.3375</v>
      </c>
      <c r="P149" s="105">
        <v>958.89688583227974</v>
      </c>
      <c r="Q149" s="104" t="s">
        <v>2891</v>
      </c>
    </row>
    <row r="150" spans="1:17" ht="24.75" hidden="1" customHeight="1">
      <c r="A150" s="103">
        <v>44135</v>
      </c>
      <c r="B150" s="104" t="s">
        <v>16</v>
      </c>
      <c r="C150" s="104" t="s">
        <v>2019</v>
      </c>
      <c r="D150" s="104" t="s">
        <v>465</v>
      </c>
      <c r="E150" s="104" t="s">
        <v>1613</v>
      </c>
      <c r="F150" s="104" t="s">
        <v>2913</v>
      </c>
      <c r="G150" s="104" t="s">
        <v>2914</v>
      </c>
      <c r="H150" s="104" t="s">
        <v>1944</v>
      </c>
      <c r="I150" s="114" t="s">
        <v>2853</v>
      </c>
      <c r="J150" s="104" t="s">
        <v>2915</v>
      </c>
      <c r="K150" s="108">
        <v>21362622.5</v>
      </c>
      <c r="L150" s="108">
        <v>21362622.5</v>
      </c>
      <c r="M150" s="108">
        <v>1780218.5416666667</v>
      </c>
      <c r="N150" s="108">
        <v>18377348.390000001</v>
      </c>
      <c r="O150" s="108">
        <v>16597129.848333333</v>
      </c>
      <c r="P150" s="105">
        <v>932.30855986899542</v>
      </c>
      <c r="Q150" s="104" t="s">
        <v>2891</v>
      </c>
    </row>
    <row r="151" spans="1:17" ht="24.75" hidden="1" customHeight="1">
      <c r="A151" s="103">
        <v>44135</v>
      </c>
      <c r="B151" s="104" t="s">
        <v>16</v>
      </c>
      <c r="C151" s="104" t="s">
        <v>2019</v>
      </c>
      <c r="D151" s="104" t="s">
        <v>465</v>
      </c>
      <c r="E151" s="104" t="s">
        <v>1613</v>
      </c>
      <c r="F151" s="104" t="s">
        <v>2913</v>
      </c>
      <c r="G151" s="104" t="s">
        <v>2914</v>
      </c>
      <c r="H151" s="104" t="s">
        <v>1944</v>
      </c>
      <c r="I151" s="114" t="s">
        <v>2854</v>
      </c>
      <c r="J151" s="104" t="s">
        <v>2916</v>
      </c>
      <c r="K151" s="108">
        <v>15454397.6</v>
      </c>
      <c r="L151" s="108">
        <v>-15454397.6</v>
      </c>
      <c r="M151" s="108">
        <v>-1287866.4666666666</v>
      </c>
      <c r="N151" s="108">
        <v>-14235443.899999999</v>
      </c>
      <c r="O151" s="108">
        <v>-12947577.433333334</v>
      </c>
      <c r="P151" s="105">
        <v>1005.3509248396714</v>
      </c>
      <c r="Q151" s="104" t="s">
        <v>2891</v>
      </c>
    </row>
    <row r="152" spans="1:17" ht="24.75" hidden="1" customHeight="1">
      <c r="A152" s="103">
        <v>44135</v>
      </c>
      <c r="B152" s="104" t="s">
        <v>16</v>
      </c>
      <c r="C152" s="104" t="s">
        <v>2019</v>
      </c>
      <c r="D152" s="104" t="s">
        <v>467</v>
      </c>
      <c r="E152" s="104" t="s">
        <v>468</v>
      </c>
      <c r="F152" s="104" t="s">
        <v>2811</v>
      </c>
      <c r="G152" s="104" t="s">
        <v>2909</v>
      </c>
      <c r="H152" s="104" t="s">
        <v>2895</v>
      </c>
      <c r="I152" s="109" t="s">
        <v>2790</v>
      </c>
      <c r="J152" s="104" t="s">
        <v>2791</v>
      </c>
      <c r="K152" s="108">
        <v>10501910.050000001</v>
      </c>
      <c r="L152" s="108">
        <v>27795000</v>
      </c>
      <c r="M152" s="108">
        <v>2316250</v>
      </c>
      <c r="N152" s="108">
        <v>364956.25</v>
      </c>
      <c r="O152" s="108">
        <v>-1951293.75</v>
      </c>
      <c r="P152" s="105">
        <v>-84.243658931462491</v>
      </c>
      <c r="Q152" s="104" t="s">
        <v>2890</v>
      </c>
    </row>
    <row r="153" spans="1:17" ht="24.75" hidden="1" customHeight="1">
      <c r="A153" s="103">
        <v>44135</v>
      </c>
      <c r="B153" s="104" t="s">
        <v>16</v>
      </c>
      <c r="C153" s="104" t="s">
        <v>2019</v>
      </c>
      <c r="D153" s="104" t="s">
        <v>467</v>
      </c>
      <c r="E153" s="104" t="s">
        <v>468</v>
      </c>
      <c r="F153" s="104" t="s">
        <v>2811</v>
      </c>
      <c r="G153" s="104" t="s">
        <v>2909</v>
      </c>
      <c r="H153" s="104" t="s">
        <v>2895</v>
      </c>
      <c r="I153" s="109" t="s">
        <v>2792</v>
      </c>
      <c r="J153" s="104" t="s">
        <v>2793</v>
      </c>
      <c r="K153" s="108">
        <v>42027.19</v>
      </c>
      <c r="L153" s="108">
        <v>120000</v>
      </c>
      <c r="M153" s="108">
        <v>10000</v>
      </c>
      <c r="N153" s="108">
        <v>0</v>
      </c>
      <c r="O153" s="108">
        <v>-10000</v>
      </c>
      <c r="P153" s="105">
        <v>-100</v>
      </c>
      <c r="Q153" s="104" t="s">
        <v>2890</v>
      </c>
    </row>
    <row r="154" spans="1:17" ht="24.75" hidden="1" customHeight="1">
      <c r="A154" s="103">
        <v>44135</v>
      </c>
      <c r="B154" s="104" t="s">
        <v>16</v>
      </c>
      <c r="C154" s="104" t="s">
        <v>2019</v>
      </c>
      <c r="D154" s="104" t="s">
        <v>467</v>
      </c>
      <c r="E154" s="104" t="s">
        <v>468</v>
      </c>
      <c r="F154" s="104" t="s">
        <v>2811</v>
      </c>
      <c r="G154" s="104" t="s">
        <v>2909</v>
      </c>
      <c r="H154" s="104" t="s">
        <v>2895</v>
      </c>
      <c r="I154" s="109" t="s">
        <v>2794</v>
      </c>
      <c r="J154" s="104" t="s">
        <v>2795</v>
      </c>
      <c r="K154" s="108">
        <v>20258.59</v>
      </c>
      <c r="L154" s="108">
        <v>50000</v>
      </c>
      <c r="M154" s="108">
        <v>4166.6666666666661</v>
      </c>
      <c r="N154" s="108">
        <v>0</v>
      </c>
      <c r="O154" s="108">
        <v>-4166.6666666666661</v>
      </c>
      <c r="P154" s="105">
        <v>-100</v>
      </c>
      <c r="Q154" s="104" t="s">
        <v>2890</v>
      </c>
    </row>
    <row r="155" spans="1:17" ht="24.75" hidden="1" customHeight="1">
      <c r="A155" s="103">
        <v>44135</v>
      </c>
      <c r="B155" s="104" t="s">
        <v>16</v>
      </c>
      <c r="C155" s="104" t="s">
        <v>2019</v>
      </c>
      <c r="D155" s="104" t="s">
        <v>467</v>
      </c>
      <c r="E155" s="104" t="s">
        <v>468</v>
      </c>
      <c r="F155" s="104" t="s">
        <v>2811</v>
      </c>
      <c r="G155" s="104" t="s">
        <v>2909</v>
      </c>
      <c r="H155" s="104" t="s">
        <v>2895</v>
      </c>
      <c r="I155" s="109" t="s">
        <v>2865</v>
      </c>
      <c r="J155" s="104" t="s">
        <v>2796</v>
      </c>
      <c r="K155" s="108">
        <v>143044.19</v>
      </c>
      <c r="L155" s="108">
        <v>515000</v>
      </c>
      <c r="M155" s="108">
        <v>42916.666666666664</v>
      </c>
      <c r="N155" s="108">
        <v>32045</v>
      </c>
      <c r="O155" s="108">
        <v>-10871.666666666666</v>
      </c>
      <c r="P155" s="105">
        <v>-25.332038834951458</v>
      </c>
      <c r="Q155" s="104" t="s">
        <v>2890</v>
      </c>
    </row>
    <row r="156" spans="1:17" ht="24.75" hidden="1" customHeight="1">
      <c r="A156" s="103">
        <v>44135</v>
      </c>
      <c r="B156" s="104" t="s">
        <v>16</v>
      </c>
      <c r="C156" s="104" t="s">
        <v>2019</v>
      </c>
      <c r="D156" s="104" t="s">
        <v>467</v>
      </c>
      <c r="E156" s="104" t="s">
        <v>468</v>
      </c>
      <c r="F156" s="104" t="s">
        <v>2811</v>
      </c>
      <c r="G156" s="104" t="s">
        <v>2909</v>
      </c>
      <c r="H156" s="104" t="s">
        <v>2895</v>
      </c>
      <c r="I156" s="109" t="s">
        <v>2797</v>
      </c>
      <c r="J156" s="104" t="s">
        <v>2798</v>
      </c>
      <c r="K156" s="108">
        <v>1251140.3500000001</v>
      </c>
      <c r="L156" s="108">
        <v>4050000</v>
      </c>
      <c r="M156" s="108">
        <v>337500</v>
      </c>
      <c r="N156" s="108">
        <v>238164.22</v>
      </c>
      <c r="O156" s="108">
        <v>-99335.78</v>
      </c>
      <c r="P156" s="105">
        <v>-29.432823703703701</v>
      </c>
      <c r="Q156" s="104" t="s">
        <v>2890</v>
      </c>
    </row>
    <row r="157" spans="1:17" ht="24.75" hidden="1" customHeight="1">
      <c r="A157" s="103">
        <v>44135</v>
      </c>
      <c r="B157" s="104" t="s">
        <v>16</v>
      </c>
      <c r="C157" s="104" t="s">
        <v>2019</v>
      </c>
      <c r="D157" s="104" t="s">
        <v>467</v>
      </c>
      <c r="E157" s="104" t="s">
        <v>468</v>
      </c>
      <c r="F157" s="104" t="s">
        <v>2811</v>
      </c>
      <c r="G157" s="104" t="s">
        <v>2909</v>
      </c>
      <c r="H157" s="104" t="s">
        <v>2895</v>
      </c>
      <c r="I157" s="109" t="s">
        <v>2799</v>
      </c>
      <c r="J157" s="104" t="s">
        <v>2800</v>
      </c>
      <c r="K157" s="108">
        <v>337513.98</v>
      </c>
      <c r="L157" s="108">
        <v>760000</v>
      </c>
      <c r="M157" s="108">
        <v>63333.333333333336</v>
      </c>
      <c r="N157" s="108">
        <v>48821.2</v>
      </c>
      <c r="O157" s="108">
        <v>-14512.133333333333</v>
      </c>
      <c r="P157" s="105">
        <v>-22.913894736842103</v>
      </c>
      <c r="Q157" s="104" t="s">
        <v>2890</v>
      </c>
    </row>
    <row r="158" spans="1:17" ht="24.75" hidden="1" customHeight="1">
      <c r="A158" s="103">
        <v>44135</v>
      </c>
      <c r="B158" s="104" t="s">
        <v>16</v>
      </c>
      <c r="C158" s="104" t="s">
        <v>2019</v>
      </c>
      <c r="D158" s="104" t="s">
        <v>467</v>
      </c>
      <c r="E158" s="104" t="s">
        <v>468</v>
      </c>
      <c r="F158" s="104" t="s">
        <v>2811</v>
      </c>
      <c r="G158" s="104" t="s">
        <v>2909</v>
      </c>
      <c r="H158" s="104" t="s">
        <v>2895</v>
      </c>
      <c r="I158" s="109" t="s">
        <v>2801</v>
      </c>
      <c r="J158" s="104" t="s">
        <v>2802</v>
      </c>
      <c r="K158" s="108">
        <v>366.59</v>
      </c>
      <c r="L158" s="108">
        <v>5000</v>
      </c>
      <c r="M158" s="108">
        <v>416.66666666666663</v>
      </c>
      <c r="N158" s="108">
        <v>0</v>
      </c>
      <c r="O158" s="108">
        <v>-416.66666666666663</v>
      </c>
      <c r="P158" s="105">
        <v>-100</v>
      </c>
      <c r="Q158" s="104" t="s">
        <v>2890</v>
      </c>
    </row>
    <row r="159" spans="1:17" ht="24.75" hidden="1" customHeight="1">
      <c r="A159" s="103">
        <v>44135</v>
      </c>
      <c r="B159" s="104" t="s">
        <v>16</v>
      </c>
      <c r="C159" s="104" t="s">
        <v>2019</v>
      </c>
      <c r="D159" s="104" t="s">
        <v>467</v>
      </c>
      <c r="E159" s="104" t="s">
        <v>468</v>
      </c>
      <c r="F159" s="104" t="s">
        <v>2811</v>
      </c>
      <c r="G159" s="104" t="s">
        <v>2909</v>
      </c>
      <c r="H159" s="104" t="s">
        <v>2895</v>
      </c>
      <c r="I159" s="109" t="s">
        <v>2803</v>
      </c>
      <c r="J159" s="104" t="s">
        <v>2804</v>
      </c>
      <c r="K159" s="108">
        <v>780727.03</v>
      </c>
      <c r="L159" s="108">
        <v>2270000</v>
      </c>
      <c r="M159" s="108">
        <v>189166.66666666669</v>
      </c>
      <c r="N159" s="108">
        <v>185665.25</v>
      </c>
      <c r="O159" s="108">
        <v>-3501.416666666667</v>
      </c>
      <c r="P159" s="105">
        <v>-1.8509691629955949</v>
      </c>
      <c r="Q159" s="104" t="s">
        <v>2890</v>
      </c>
    </row>
    <row r="160" spans="1:17" ht="24.75" hidden="1" customHeight="1">
      <c r="A160" s="103">
        <v>44135</v>
      </c>
      <c r="B160" s="104" t="s">
        <v>16</v>
      </c>
      <c r="C160" s="104" t="s">
        <v>2019</v>
      </c>
      <c r="D160" s="104" t="s">
        <v>467</v>
      </c>
      <c r="E160" s="104" t="s">
        <v>468</v>
      </c>
      <c r="F160" s="104" t="s">
        <v>2811</v>
      </c>
      <c r="G160" s="104" t="s">
        <v>2909</v>
      </c>
      <c r="H160" s="104" t="s">
        <v>2895</v>
      </c>
      <c r="I160" s="109" t="s">
        <v>2805</v>
      </c>
      <c r="J160" s="104" t="s">
        <v>2806</v>
      </c>
      <c r="K160" s="108">
        <v>12569986.699999999</v>
      </c>
      <c r="L160" s="108">
        <v>37461360</v>
      </c>
      <c r="M160" s="108">
        <v>3121780</v>
      </c>
      <c r="N160" s="108">
        <v>2856480</v>
      </c>
      <c r="O160" s="108">
        <v>-265300</v>
      </c>
      <c r="P160" s="105">
        <v>-8.498356706750636</v>
      </c>
      <c r="Q160" s="104" t="s">
        <v>2890</v>
      </c>
    </row>
    <row r="161" spans="1:17" ht="24.75" hidden="1" customHeight="1">
      <c r="A161" s="103">
        <v>44135</v>
      </c>
      <c r="B161" s="104" t="s">
        <v>16</v>
      </c>
      <c r="C161" s="104" t="s">
        <v>2019</v>
      </c>
      <c r="D161" s="104" t="s">
        <v>467</v>
      </c>
      <c r="E161" s="104" t="s">
        <v>468</v>
      </c>
      <c r="F161" s="104" t="s">
        <v>2811</v>
      </c>
      <c r="G161" s="104" t="s">
        <v>2909</v>
      </c>
      <c r="H161" s="104" t="s">
        <v>2895</v>
      </c>
      <c r="I161" s="109" t="s">
        <v>2807</v>
      </c>
      <c r="J161" s="104" t="s">
        <v>2808</v>
      </c>
      <c r="K161" s="108">
        <v>1409706.29</v>
      </c>
      <c r="L161" s="108">
        <v>4160000</v>
      </c>
      <c r="M161" s="108">
        <v>346666.66666666669</v>
      </c>
      <c r="N161" s="108">
        <v>213346.9</v>
      </c>
      <c r="O161" s="108">
        <v>-133319.76666666669</v>
      </c>
      <c r="P161" s="105">
        <v>-38.457625</v>
      </c>
      <c r="Q161" s="104" t="s">
        <v>2890</v>
      </c>
    </row>
    <row r="162" spans="1:17" ht="24.75" hidden="1" customHeight="1">
      <c r="A162" s="103">
        <v>44135</v>
      </c>
      <c r="B162" s="104" t="s">
        <v>16</v>
      </c>
      <c r="C162" s="104" t="s">
        <v>2019</v>
      </c>
      <c r="D162" s="104" t="s">
        <v>467</v>
      </c>
      <c r="E162" s="104" t="s">
        <v>468</v>
      </c>
      <c r="F162" s="104" t="s">
        <v>2811</v>
      </c>
      <c r="G162" s="104" t="s">
        <v>2909</v>
      </c>
      <c r="H162" s="104" t="s">
        <v>2895</v>
      </c>
      <c r="I162" s="109" t="s">
        <v>2870</v>
      </c>
      <c r="J162" s="104" t="s">
        <v>2871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6"/>
      <c r="Q162" s="104" t="s">
        <v>2891</v>
      </c>
    </row>
    <row r="163" spans="1:17" ht="24.75" hidden="1" customHeight="1">
      <c r="A163" s="103">
        <v>44135</v>
      </c>
      <c r="B163" s="104" t="s">
        <v>16</v>
      </c>
      <c r="C163" s="104" t="s">
        <v>2019</v>
      </c>
      <c r="D163" s="104" t="s">
        <v>467</v>
      </c>
      <c r="E163" s="104" t="s">
        <v>468</v>
      </c>
      <c r="F163" s="104" t="s">
        <v>2811</v>
      </c>
      <c r="G163" s="104" t="s">
        <v>2909</v>
      </c>
      <c r="H163" s="104" t="s">
        <v>2895</v>
      </c>
      <c r="I163" s="109" t="s">
        <v>2809</v>
      </c>
      <c r="J163" s="104" t="s">
        <v>2810</v>
      </c>
      <c r="K163" s="108">
        <v>579924.42000000004</v>
      </c>
      <c r="L163" s="108">
        <v>4086100</v>
      </c>
      <c r="M163" s="108">
        <v>340508.33333333337</v>
      </c>
      <c r="N163" s="108">
        <v>0</v>
      </c>
      <c r="O163" s="108">
        <v>-340508.33333333337</v>
      </c>
      <c r="P163" s="105">
        <v>-100</v>
      </c>
      <c r="Q163" s="104" t="s">
        <v>2890</v>
      </c>
    </row>
    <row r="164" spans="1:17" ht="24.75" hidden="1" customHeight="1">
      <c r="A164" s="103">
        <v>44135</v>
      </c>
      <c r="B164" s="104" t="s">
        <v>16</v>
      </c>
      <c r="C164" s="104" t="s">
        <v>2019</v>
      </c>
      <c r="D164" s="104" t="s">
        <v>467</v>
      </c>
      <c r="E164" s="104" t="s">
        <v>468</v>
      </c>
      <c r="F164" s="104" t="s">
        <v>2839</v>
      </c>
      <c r="G164" s="104" t="s">
        <v>2909</v>
      </c>
      <c r="H164" s="104" t="s">
        <v>2895</v>
      </c>
      <c r="I164" s="117" t="s">
        <v>2812</v>
      </c>
      <c r="J164" s="104" t="s">
        <v>2813</v>
      </c>
      <c r="K164" s="108">
        <v>1202581.71</v>
      </c>
      <c r="L164" s="108">
        <v>6000000</v>
      </c>
      <c r="M164" s="108">
        <v>500000</v>
      </c>
      <c r="N164" s="108">
        <v>40351.19</v>
      </c>
      <c r="O164" s="108">
        <v>-459648.81</v>
      </c>
      <c r="P164" s="105">
        <v>-91.929761999999997</v>
      </c>
      <c r="Q164" s="104" t="s">
        <v>2891</v>
      </c>
    </row>
    <row r="165" spans="1:17" ht="24.75" hidden="1" customHeight="1">
      <c r="A165" s="103">
        <v>44135</v>
      </c>
      <c r="B165" s="104" t="s">
        <v>16</v>
      </c>
      <c r="C165" s="104" t="s">
        <v>2019</v>
      </c>
      <c r="D165" s="104" t="s">
        <v>467</v>
      </c>
      <c r="E165" s="104" t="s">
        <v>468</v>
      </c>
      <c r="F165" s="104" t="s">
        <v>2839</v>
      </c>
      <c r="G165" s="104" t="s">
        <v>2909</v>
      </c>
      <c r="H165" s="104" t="s">
        <v>2895</v>
      </c>
      <c r="I165" s="117" t="s">
        <v>2814</v>
      </c>
      <c r="J165" s="104" t="s">
        <v>2815</v>
      </c>
      <c r="K165" s="108">
        <v>428670.82</v>
      </c>
      <c r="L165" s="108">
        <v>1500000</v>
      </c>
      <c r="M165" s="108">
        <v>125000</v>
      </c>
      <c r="N165" s="108">
        <v>3894.9</v>
      </c>
      <c r="O165" s="108">
        <v>-121105.1</v>
      </c>
      <c r="P165" s="105">
        <v>-96.884079999999997</v>
      </c>
      <c r="Q165" s="104" t="s">
        <v>2891</v>
      </c>
    </row>
    <row r="166" spans="1:17" ht="24.75" hidden="1" customHeight="1">
      <c r="A166" s="103">
        <v>44135</v>
      </c>
      <c r="B166" s="104" t="s">
        <v>16</v>
      </c>
      <c r="C166" s="104" t="s">
        <v>2019</v>
      </c>
      <c r="D166" s="104" t="s">
        <v>467</v>
      </c>
      <c r="E166" s="104" t="s">
        <v>468</v>
      </c>
      <c r="F166" s="104" t="s">
        <v>2839</v>
      </c>
      <c r="G166" s="104" t="s">
        <v>2909</v>
      </c>
      <c r="H166" s="104" t="s">
        <v>2895</v>
      </c>
      <c r="I166" s="117" t="s">
        <v>2816</v>
      </c>
      <c r="J166" s="104" t="s">
        <v>2817</v>
      </c>
      <c r="K166" s="108">
        <v>197705.9</v>
      </c>
      <c r="L166" s="108">
        <v>400000</v>
      </c>
      <c r="M166" s="108">
        <v>33333.333333333336</v>
      </c>
      <c r="N166" s="108">
        <v>0</v>
      </c>
      <c r="O166" s="108">
        <v>-33333.333333333336</v>
      </c>
      <c r="P166" s="105">
        <v>-100</v>
      </c>
      <c r="Q166" s="104" t="s">
        <v>2891</v>
      </c>
    </row>
    <row r="167" spans="1:17" ht="24.75" hidden="1" customHeight="1">
      <c r="A167" s="103">
        <v>44135</v>
      </c>
      <c r="B167" s="104" t="s">
        <v>16</v>
      </c>
      <c r="C167" s="104" t="s">
        <v>2019</v>
      </c>
      <c r="D167" s="104" t="s">
        <v>467</v>
      </c>
      <c r="E167" s="104" t="s">
        <v>468</v>
      </c>
      <c r="F167" s="104" t="s">
        <v>2839</v>
      </c>
      <c r="G167" s="104" t="s">
        <v>2909</v>
      </c>
      <c r="H167" s="104" t="s">
        <v>2895</v>
      </c>
      <c r="I167" s="117" t="s">
        <v>2818</v>
      </c>
      <c r="J167" s="104" t="s">
        <v>2819</v>
      </c>
      <c r="K167" s="108">
        <v>972632.8</v>
      </c>
      <c r="L167" s="108">
        <v>2700000</v>
      </c>
      <c r="M167" s="108">
        <v>225000</v>
      </c>
      <c r="N167" s="108">
        <v>0</v>
      </c>
      <c r="O167" s="108">
        <v>-225000</v>
      </c>
      <c r="P167" s="105">
        <v>-100</v>
      </c>
      <c r="Q167" s="104" t="s">
        <v>2891</v>
      </c>
    </row>
    <row r="168" spans="1:17" ht="24.75" hidden="1" customHeight="1">
      <c r="A168" s="103">
        <v>44135</v>
      </c>
      <c r="B168" s="104" t="s">
        <v>16</v>
      </c>
      <c r="C168" s="104" t="s">
        <v>2019</v>
      </c>
      <c r="D168" s="104" t="s">
        <v>467</v>
      </c>
      <c r="E168" s="104" t="s">
        <v>468</v>
      </c>
      <c r="F168" s="104" t="s">
        <v>2839</v>
      </c>
      <c r="G168" s="104" t="s">
        <v>2909</v>
      </c>
      <c r="H168" s="104" t="s">
        <v>2895</v>
      </c>
      <c r="I168" s="117" t="s">
        <v>2820</v>
      </c>
      <c r="J168" s="104" t="s">
        <v>2821</v>
      </c>
      <c r="K168" s="108">
        <v>13957610.550000001</v>
      </c>
      <c r="L168" s="108">
        <v>37461360</v>
      </c>
      <c r="M168" s="108">
        <v>3121780</v>
      </c>
      <c r="N168" s="108">
        <v>2856480</v>
      </c>
      <c r="O168" s="108">
        <v>-265300</v>
      </c>
      <c r="P168" s="105">
        <v>-8.498356706750636</v>
      </c>
      <c r="Q168" s="104" t="s">
        <v>2891</v>
      </c>
    </row>
    <row r="169" spans="1:17" ht="24.75" hidden="1" customHeight="1">
      <c r="A169" s="103">
        <v>44135</v>
      </c>
      <c r="B169" s="104" t="s">
        <v>16</v>
      </c>
      <c r="C169" s="104" t="s">
        <v>2019</v>
      </c>
      <c r="D169" s="104" t="s">
        <v>467</v>
      </c>
      <c r="E169" s="104" t="s">
        <v>468</v>
      </c>
      <c r="F169" s="104" t="s">
        <v>2839</v>
      </c>
      <c r="G169" s="104" t="s">
        <v>2909</v>
      </c>
      <c r="H169" s="104" t="s">
        <v>2895</v>
      </c>
      <c r="I169" s="117" t="s">
        <v>2822</v>
      </c>
      <c r="J169" s="104" t="s">
        <v>2846</v>
      </c>
      <c r="K169" s="108">
        <v>1313992.96</v>
      </c>
      <c r="L169" s="108">
        <v>3166980</v>
      </c>
      <c r="M169" s="108">
        <v>263915</v>
      </c>
      <c r="N169" s="108">
        <v>239536</v>
      </c>
      <c r="O169" s="108">
        <v>-24379</v>
      </c>
      <c r="P169" s="105">
        <v>-9.2374438739745752</v>
      </c>
      <c r="Q169" s="104" t="s">
        <v>2891</v>
      </c>
    </row>
    <row r="170" spans="1:17" ht="24.75" hidden="1" customHeight="1">
      <c r="A170" s="103">
        <v>44135</v>
      </c>
      <c r="B170" s="104" t="s">
        <v>16</v>
      </c>
      <c r="C170" s="104" t="s">
        <v>2019</v>
      </c>
      <c r="D170" s="104" t="s">
        <v>467</v>
      </c>
      <c r="E170" s="104" t="s">
        <v>468</v>
      </c>
      <c r="F170" s="104" t="s">
        <v>2839</v>
      </c>
      <c r="G170" s="104" t="s">
        <v>2909</v>
      </c>
      <c r="H170" s="104" t="s">
        <v>2895</v>
      </c>
      <c r="I170" s="117" t="s">
        <v>2823</v>
      </c>
      <c r="J170" s="104" t="s">
        <v>2824</v>
      </c>
      <c r="K170" s="108">
        <v>2967074.91</v>
      </c>
      <c r="L170" s="108">
        <v>7764000</v>
      </c>
      <c r="M170" s="108">
        <v>647000</v>
      </c>
      <c r="N170" s="108">
        <v>529675</v>
      </c>
      <c r="O170" s="108">
        <v>-117325</v>
      </c>
      <c r="P170" s="105">
        <v>-18.133693972179287</v>
      </c>
      <c r="Q170" s="104" t="s">
        <v>2891</v>
      </c>
    </row>
    <row r="171" spans="1:17" ht="24.75" hidden="1" customHeight="1">
      <c r="A171" s="103">
        <v>44135</v>
      </c>
      <c r="B171" s="104" t="s">
        <v>16</v>
      </c>
      <c r="C171" s="104" t="s">
        <v>2019</v>
      </c>
      <c r="D171" s="104" t="s">
        <v>467</v>
      </c>
      <c r="E171" s="104" t="s">
        <v>468</v>
      </c>
      <c r="F171" s="104" t="s">
        <v>2839</v>
      </c>
      <c r="G171" s="104" t="s">
        <v>2909</v>
      </c>
      <c r="H171" s="104" t="s">
        <v>2895</v>
      </c>
      <c r="I171" s="117" t="s">
        <v>2825</v>
      </c>
      <c r="J171" s="104" t="s">
        <v>2826</v>
      </c>
      <c r="K171" s="108">
        <v>579575.62</v>
      </c>
      <c r="L171" s="108">
        <v>1546000</v>
      </c>
      <c r="M171" s="108">
        <v>128833.33333333334</v>
      </c>
      <c r="N171" s="108">
        <v>128399.29999999999</v>
      </c>
      <c r="O171" s="108">
        <v>-434.03333333333336</v>
      </c>
      <c r="P171" s="105">
        <v>-0.33689521345407503</v>
      </c>
      <c r="Q171" s="104" t="s">
        <v>2891</v>
      </c>
    </row>
    <row r="172" spans="1:17" ht="24.75" hidden="1" customHeight="1">
      <c r="A172" s="103">
        <v>44135</v>
      </c>
      <c r="B172" s="104" t="s">
        <v>16</v>
      </c>
      <c r="C172" s="104" t="s">
        <v>2019</v>
      </c>
      <c r="D172" s="104" t="s">
        <v>467</v>
      </c>
      <c r="E172" s="104" t="s">
        <v>468</v>
      </c>
      <c r="F172" s="104" t="s">
        <v>2839</v>
      </c>
      <c r="G172" s="104" t="s">
        <v>2909</v>
      </c>
      <c r="H172" s="104" t="s">
        <v>2895</v>
      </c>
      <c r="I172" s="117" t="s">
        <v>2827</v>
      </c>
      <c r="J172" s="104" t="s">
        <v>2828</v>
      </c>
      <c r="K172" s="108">
        <v>759091.5</v>
      </c>
      <c r="L172" s="108">
        <v>5046300</v>
      </c>
      <c r="M172" s="108">
        <v>420525</v>
      </c>
      <c r="N172" s="108">
        <v>103735.8</v>
      </c>
      <c r="O172" s="108">
        <v>-316789.2</v>
      </c>
      <c r="P172" s="105">
        <v>-75.331835205992505</v>
      </c>
      <c r="Q172" s="104" t="s">
        <v>2891</v>
      </c>
    </row>
    <row r="173" spans="1:17" ht="24.75" hidden="1" customHeight="1">
      <c r="A173" s="103">
        <v>44135</v>
      </c>
      <c r="B173" s="104" t="s">
        <v>16</v>
      </c>
      <c r="C173" s="104" t="s">
        <v>2019</v>
      </c>
      <c r="D173" s="104" t="s">
        <v>467</v>
      </c>
      <c r="E173" s="104" t="s">
        <v>468</v>
      </c>
      <c r="F173" s="104" t="s">
        <v>2839</v>
      </c>
      <c r="G173" s="104" t="s">
        <v>2909</v>
      </c>
      <c r="H173" s="104" t="s">
        <v>2895</v>
      </c>
      <c r="I173" s="117" t="s">
        <v>2829</v>
      </c>
      <c r="J173" s="104" t="s">
        <v>2830</v>
      </c>
      <c r="K173" s="108">
        <v>611363.66</v>
      </c>
      <c r="L173" s="108">
        <v>1493500</v>
      </c>
      <c r="M173" s="108">
        <v>124458.33333333336</v>
      </c>
      <c r="N173" s="108">
        <v>107575.51</v>
      </c>
      <c r="O173" s="108">
        <v>-16882.823333333337</v>
      </c>
      <c r="P173" s="105">
        <v>-13.565040508871776</v>
      </c>
      <c r="Q173" s="104" t="s">
        <v>2891</v>
      </c>
    </row>
    <row r="174" spans="1:17" ht="24.75" hidden="1" customHeight="1">
      <c r="A174" s="103">
        <v>44135</v>
      </c>
      <c r="B174" s="104" t="s">
        <v>16</v>
      </c>
      <c r="C174" s="104" t="s">
        <v>2019</v>
      </c>
      <c r="D174" s="104" t="s">
        <v>467</v>
      </c>
      <c r="E174" s="104" t="s">
        <v>468</v>
      </c>
      <c r="F174" s="104" t="s">
        <v>2839</v>
      </c>
      <c r="G174" s="104" t="s">
        <v>2909</v>
      </c>
      <c r="H174" s="104" t="s">
        <v>2895</v>
      </c>
      <c r="I174" s="117" t="s">
        <v>2831</v>
      </c>
      <c r="J174" s="104" t="s">
        <v>2832</v>
      </c>
      <c r="K174" s="108">
        <v>363725.24</v>
      </c>
      <c r="L174" s="108">
        <v>1617472</v>
      </c>
      <c r="M174" s="108">
        <v>134789.33333333334</v>
      </c>
      <c r="N174" s="108">
        <v>90598.92</v>
      </c>
      <c r="O174" s="108">
        <v>-44190.413333333338</v>
      </c>
      <c r="P174" s="105">
        <v>-32.784799984172828</v>
      </c>
      <c r="Q174" s="104" t="s">
        <v>2891</v>
      </c>
    </row>
    <row r="175" spans="1:17" ht="24.75" hidden="1" customHeight="1">
      <c r="A175" s="103">
        <v>44135</v>
      </c>
      <c r="B175" s="104" t="s">
        <v>16</v>
      </c>
      <c r="C175" s="104" t="s">
        <v>2019</v>
      </c>
      <c r="D175" s="104" t="s">
        <v>467</v>
      </c>
      <c r="E175" s="104" t="s">
        <v>468</v>
      </c>
      <c r="F175" s="104" t="s">
        <v>2839</v>
      </c>
      <c r="G175" s="104" t="s">
        <v>2909</v>
      </c>
      <c r="H175" s="104" t="s">
        <v>2895</v>
      </c>
      <c r="I175" s="117" t="s">
        <v>2833</v>
      </c>
      <c r="J175" s="104" t="s">
        <v>2834</v>
      </c>
      <c r="K175" s="108">
        <v>1226405.77</v>
      </c>
      <c r="L175" s="108">
        <v>3270000</v>
      </c>
      <c r="M175" s="108">
        <v>272500</v>
      </c>
      <c r="N175" s="108">
        <v>229925.98</v>
      </c>
      <c r="O175" s="108">
        <v>-42574.02</v>
      </c>
      <c r="P175" s="105">
        <v>-15.623493577981652</v>
      </c>
      <c r="Q175" s="104" t="s">
        <v>2891</v>
      </c>
    </row>
    <row r="176" spans="1:17" ht="24.75" hidden="1" customHeight="1">
      <c r="A176" s="103">
        <v>44135</v>
      </c>
      <c r="B176" s="104" t="s">
        <v>16</v>
      </c>
      <c r="C176" s="104" t="s">
        <v>2019</v>
      </c>
      <c r="D176" s="104" t="s">
        <v>467</v>
      </c>
      <c r="E176" s="104" t="s">
        <v>468</v>
      </c>
      <c r="F176" s="104" t="s">
        <v>2839</v>
      </c>
      <c r="G176" s="104" t="s">
        <v>2909</v>
      </c>
      <c r="H176" s="104" t="s">
        <v>2895</v>
      </c>
      <c r="I176" s="117" t="s">
        <v>2835</v>
      </c>
      <c r="J176" s="104" t="s">
        <v>2836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6"/>
      <c r="Q176" s="104" t="s">
        <v>2890</v>
      </c>
    </row>
    <row r="177" spans="1:17" ht="24.75" hidden="1" customHeight="1">
      <c r="A177" s="103">
        <v>44135</v>
      </c>
      <c r="B177" s="104" t="s">
        <v>16</v>
      </c>
      <c r="C177" s="104" t="s">
        <v>2019</v>
      </c>
      <c r="D177" s="104" t="s">
        <v>467</v>
      </c>
      <c r="E177" s="104" t="s">
        <v>468</v>
      </c>
      <c r="F177" s="104" t="s">
        <v>2839</v>
      </c>
      <c r="G177" s="104" t="s">
        <v>2909</v>
      </c>
      <c r="H177" s="104" t="s">
        <v>2895</v>
      </c>
      <c r="I177" s="117" t="s">
        <v>2837</v>
      </c>
      <c r="J177" s="104" t="s">
        <v>2838</v>
      </c>
      <c r="K177" s="108">
        <v>3056173.91</v>
      </c>
      <c r="L177" s="108">
        <v>7580000</v>
      </c>
      <c r="M177" s="108">
        <v>631666.66666666674</v>
      </c>
      <c r="N177" s="108">
        <v>0</v>
      </c>
      <c r="O177" s="108">
        <v>-631666.66666666674</v>
      </c>
      <c r="P177" s="105">
        <v>-100</v>
      </c>
      <c r="Q177" s="104" t="s">
        <v>2891</v>
      </c>
    </row>
    <row r="178" spans="1:17" ht="24.75" hidden="1" customHeight="1">
      <c r="A178" s="103">
        <v>44135</v>
      </c>
      <c r="B178" s="104" t="s">
        <v>16</v>
      </c>
      <c r="C178" s="104" t="s">
        <v>2019</v>
      </c>
      <c r="D178" s="104" t="s">
        <v>467</v>
      </c>
      <c r="E178" s="104" t="s">
        <v>468</v>
      </c>
      <c r="F178" s="104" t="s">
        <v>2839</v>
      </c>
      <c r="G178" s="104" t="s">
        <v>2909</v>
      </c>
      <c r="H178" s="104" t="s">
        <v>2895</v>
      </c>
      <c r="I178" s="117" t="s">
        <v>2872</v>
      </c>
      <c r="J178" s="104" t="s">
        <v>2873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6"/>
      <c r="Q178" s="104" t="s">
        <v>2890</v>
      </c>
    </row>
    <row r="179" spans="1:17" ht="24.75" hidden="1" customHeight="1">
      <c r="A179" s="103">
        <v>44135</v>
      </c>
      <c r="B179" s="104" t="s">
        <v>16</v>
      </c>
      <c r="C179" s="104" t="s">
        <v>2019</v>
      </c>
      <c r="D179" s="104" t="s">
        <v>467</v>
      </c>
      <c r="E179" s="104" t="s">
        <v>468</v>
      </c>
      <c r="F179" s="104" t="s">
        <v>2911</v>
      </c>
      <c r="G179" s="104" t="s">
        <v>2910</v>
      </c>
      <c r="H179" s="104" t="s">
        <v>1944</v>
      </c>
      <c r="I179" s="121" t="s">
        <v>2852</v>
      </c>
      <c r="J179" s="104" t="s">
        <v>2912</v>
      </c>
      <c r="K179" s="108">
        <v>5321137.82</v>
      </c>
      <c r="L179" s="108">
        <v>5321137.82</v>
      </c>
      <c r="M179" s="108">
        <v>443428.15166666667</v>
      </c>
      <c r="N179" s="108">
        <v>4043774.429999996</v>
      </c>
      <c r="O179" s="108">
        <v>3600346.2783333333</v>
      </c>
      <c r="P179" s="105">
        <v>811.93452982204462</v>
      </c>
      <c r="Q179" s="104" t="s">
        <v>2891</v>
      </c>
    </row>
    <row r="180" spans="1:17" ht="24.75" hidden="1" customHeight="1">
      <c r="A180" s="103">
        <v>44135</v>
      </c>
      <c r="B180" s="104" t="s">
        <v>16</v>
      </c>
      <c r="C180" s="104" t="s">
        <v>2019</v>
      </c>
      <c r="D180" s="104" t="s">
        <v>467</v>
      </c>
      <c r="E180" s="104" t="s">
        <v>468</v>
      </c>
      <c r="F180" s="104" t="s">
        <v>2913</v>
      </c>
      <c r="G180" s="104" t="s">
        <v>2914</v>
      </c>
      <c r="H180" s="104" t="s">
        <v>1944</v>
      </c>
      <c r="I180" s="121" t="s">
        <v>2853</v>
      </c>
      <c r="J180" s="104" t="s">
        <v>2915</v>
      </c>
      <c r="K180" s="108">
        <v>19021695.550000001</v>
      </c>
      <c r="L180" s="108">
        <v>19021695.550000001</v>
      </c>
      <c r="M180" s="108">
        <v>1585141.2958333334</v>
      </c>
      <c r="N180" s="108">
        <v>15194967.279999999</v>
      </c>
      <c r="O180" s="108">
        <v>13609825.984166667</v>
      </c>
      <c r="P180" s="105">
        <v>858.58756061312306</v>
      </c>
      <c r="Q180" s="104" t="s">
        <v>2891</v>
      </c>
    </row>
    <row r="181" spans="1:17" ht="24.75" hidden="1" customHeight="1">
      <c r="A181" s="103">
        <v>44135</v>
      </c>
      <c r="B181" s="104" t="s">
        <v>16</v>
      </c>
      <c r="C181" s="104" t="s">
        <v>2019</v>
      </c>
      <c r="D181" s="104" t="s">
        <v>467</v>
      </c>
      <c r="E181" s="104" t="s">
        <v>468</v>
      </c>
      <c r="F181" s="104" t="s">
        <v>2913</v>
      </c>
      <c r="G181" s="104" t="s">
        <v>2914</v>
      </c>
      <c r="H181" s="104" t="s">
        <v>1944</v>
      </c>
      <c r="I181" s="121" t="s">
        <v>2854</v>
      </c>
      <c r="J181" s="104" t="s">
        <v>2916</v>
      </c>
      <c r="K181" s="108">
        <v>18420857.489999998</v>
      </c>
      <c r="L181" s="108">
        <v>-18420857.489999998</v>
      </c>
      <c r="M181" s="108">
        <v>-1535071.4575</v>
      </c>
      <c r="N181" s="108">
        <v>-17409403.100000001</v>
      </c>
      <c r="O181" s="108">
        <v>-15874331.6425</v>
      </c>
      <c r="P181" s="105">
        <v>1034.1102731694818</v>
      </c>
      <c r="Q181" s="104" t="s">
        <v>2891</v>
      </c>
    </row>
    <row r="182" spans="1:17" ht="24.75" hidden="1" customHeight="1">
      <c r="A182" s="103">
        <v>44135</v>
      </c>
      <c r="B182" s="104" t="s">
        <v>16</v>
      </c>
      <c r="C182" s="104" t="s">
        <v>2019</v>
      </c>
      <c r="D182" s="104" t="s">
        <v>469</v>
      </c>
      <c r="E182" s="104" t="s">
        <v>470</v>
      </c>
      <c r="F182" s="104" t="s">
        <v>2811</v>
      </c>
      <c r="G182" s="104" t="s">
        <v>2909</v>
      </c>
      <c r="H182" s="104" t="s">
        <v>2895</v>
      </c>
      <c r="I182" s="109" t="s">
        <v>2790</v>
      </c>
      <c r="J182" s="104" t="s">
        <v>2791</v>
      </c>
      <c r="K182" s="108">
        <v>57387458.689999998</v>
      </c>
      <c r="L182" s="108">
        <v>90000000</v>
      </c>
      <c r="M182" s="108">
        <v>7500000</v>
      </c>
      <c r="N182" s="108">
        <v>4156007.1099999994</v>
      </c>
      <c r="O182" s="108">
        <v>-3343992.89</v>
      </c>
      <c r="P182" s="105">
        <v>-44.586571866666667</v>
      </c>
      <c r="Q182" s="104" t="s">
        <v>2890</v>
      </c>
    </row>
    <row r="183" spans="1:17" ht="24.75" hidden="1" customHeight="1">
      <c r="A183" s="103">
        <v>44135</v>
      </c>
      <c r="B183" s="104" t="s">
        <v>16</v>
      </c>
      <c r="C183" s="104" t="s">
        <v>2019</v>
      </c>
      <c r="D183" s="104" t="s">
        <v>469</v>
      </c>
      <c r="E183" s="104" t="s">
        <v>470</v>
      </c>
      <c r="F183" s="104" t="s">
        <v>2811</v>
      </c>
      <c r="G183" s="104" t="s">
        <v>2909</v>
      </c>
      <c r="H183" s="104" t="s">
        <v>2895</v>
      </c>
      <c r="I183" s="109" t="s">
        <v>2792</v>
      </c>
      <c r="J183" s="104" t="s">
        <v>2793</v>
      </c>
      <c r="K183" s="108">
        <v>168487.32</v>
      </c>
      <c r="L183" s="108">
        <v>300000</v>
      </c>
      <c r="M183" s="108">
        <v>25000</v>
      </c>
      <c r="N183" s="108">
        <v>31750</v>
      </c>
      <c r="O183" s="108">
        <v>6750</v>
      </c>
      <c r="P183" s="105">
        <v>27</v>
      </c>
      <c r="Q183" s="104" t="s">
        <v>2891</v>
      </c>
    </row>
    <row r="184" spans="1:17" ht="24.75" hidden="1" customHeight="1">
      <c r="A184" s="103">
        <v>44135</v>
      </c>
      <c r="B184" s="104" t="s">
        <v>16</v>
      </c>
      <c r="C184" s="104" t="s">
        <v>2019</v>
      </c>
      <c r="D184" s="104" t="s">
        <v>469</v>
      </c>
      <c r="E184" s="104" t="s">
        <v>470</v>
      </c>
      <c r="F184" s="104" t="s">
        <v>2811</v>
      </c>
      <c r="G184" s="104" t="s">
        <v>2909</v>
      </c>
      <c r="H184" s="104" t="s">
        <v>2895</v>
      </c>
      <c r="I184" s="109" t="s">
        <v>2794</v>
      </c>
      <c r="J184" s="104" t="s">
        <v>2795</v>
      </c>
      <c r="K184" s="108">
        <v>145623.51999999999</v>
      </c>
      <c r="L184" s="108">
        <v>300000</v>
      </c>
      <c r="M184" s="108">
        <v>25000</v>
      </c>
      <c r="N184" s="108">
        <v>5799.5</v>
      </c>
      <c r="O184" s="108">
        <v>-19200.5</v>
      </c>
      <c r="P184" s="105">
        <v>-76.802000000000007</v>
      </c>
      <c r="Q184" s="104" t="s">
        <v>2890</v>
      </c>
    </row>
    <row r="185" spans="1:17" ht="24.75" hidden="1" customHeight="1">
      <c r="A185" s="103">
        <v>44135</v>
      </c>
      <c r="B185" s="104" t="s">
        <v>16</v>
      </c>
      <c r="C185" s="104" t="s">
        <v>2019</v>
      </c>
      <c r="D185" s="104" t="s">
        <v>469</v>
      </c>
      <c r="E185" s="104" t="s">
        <v>470</v>
      </c>
      <c r="F185" s="104" t="s">
        <v>2811</v>
      </c>
      <c r="G185" s="104" t="s">
        <v>2909</v>
      </c>
      <c r="H185" s="104" t="s">
        <v>2895</v>
      </c>
      <c r="I185" s="109" t="s">
        <v>2865</v>
      </c>
      <c r="J185" s="104" t="s">
        <v>2796</v>
      </c>
      <c r="K185" s="108">
        <v>411824.3</v>
      </c>
      <c r="L185" s="108">
        <v>850000</v>
      </c>
      <c r="M185" s="108">
        <v>70833.333333333328</v>
      </c>
      <c r="N185" s="108">
        <v>89119.25</v>
      </c>
      <c r="O185" s="108">
        <v>18285.916666666668</v>
      </c>
      <c r="P185" s="105">
        <v>25.815411764705882</v>
      </c>
      <c r="Q185" s="104" t="s">
        <v>2891</v>
      </c>
    </row>
    <row r="186" spans="1:17" ht="24.75" hidden="1" customHeight="1">
      <c r="A186" s="103">
        <v>44135</v>
      </c>
      <c r="B186" s="104" t="s">
        <v>16</v>
      </c>
      <c r="C186" s="104" t="s">
        <v>2019</v>
      </c>
      <c r="D186" s="104" t="s">
        <v>469</v>
      </c>
      <c r="E186" s="104" t="s">
        <v>470</v>
      </c>
      <c r="F186" s="104" t="s">
        <v>2811</v>
      </c>
      <c r="G186" s="104" t="s">
        <v>2909</v>
      </c>
      <c r="H186" s="104" t="s">
        <v>2895</v>
      </c>
      <c r="I186" s="109" t="s">
        <v>2797</v>
      </c>
      <c r="J186" s="104" t="s">
        <v>2798</v>
      </c>
      <c r="K186" s="108">
        <v>3731937.49</v>
      </c>
      <c r="L186" s="108">
        <v>8000000</v>
      </c>
      <c r="M186" s="108">
        <v>666666.66666666674</v>
      </c>
      <c r="N186" s="108">
        <v>766683</v>
      </c>
      <c r="O186" s="108">
        <v>100016.33333333334</v>
      </c>
      <c r="P186" s="105">
        <v>15.00245</v>
      </c>
      <c r="Q186" s="104" t="s">
        <v>2891</v>
      </c>
    </row>
    <row r="187" spans="1:17" ht="24.75" hidden="1" customHeight="1">
      <c r="A187" s="103">
        <v>44135</v>
      </c>
      <c r="B187" s="104" t="s">
        <v>16</v>
      </c>
      <c r="C187" s="104" t="s">
        <v>2019</v>
      </c>
      <c r="D187" s="104" t="s">
        <v>469</v>
      </c>
      <c r="E187" s="104" t="s">
        <v>470</v>
      </c>
      <c r="F187" s="104" t="s">
        <v>2811</v>
      </c>
      <c r="G187" s="104" t="s">
        <v>2909</v>
      </c>
      <c r="H187" s="104" t="s">
        <v>2895</v>
      </c>
      <c r="I187" s="109" t="s">
        <v>2799</v>
      </c>
      <c r="J187" s="104" t="s">
        <v>2800</v>
      </c>
      <c r="K187" s="108">
        <v>1905302.59</v>
      </c>
      <c r="L187" s="108">
        <v>4000000</v>
      </c>
      <c r="M187" s="108">
        <v>333333.33333333337</v>
      </c>
      <c r="N187" s="108">
        <v>696754.5</v>
      </c>
      <c r="O187" s="108">
        <v>363421.16666666669</v>
      </c>
      <c r="P187" s="105">
        <v>109.02634999999999</v>
      </c>
      <c r="Q187" s="104" t="s">
        <v>2891</v>
      </c>
    </row>
    <row r="188" spans="1:17" ht="24.75" hidden="1" customHeight="1">
      <c r="A188" s="103">
        <v>44135</v>
      </c>
      <c r="B188" s="104" t="s">
        <v>16</v>
      </c>
      <c r="C188" s="104" t="s">
        <v>2019</v>
      </c>
      <c r="D188" s="104" t="s">
        <v>469</v>
      </c>
      <c r="E188" s="104" t="s">
        <v>470</v>
      </c>
      <c r="F188" s="104" t="s">
        <v>2811</v>
      </c>
      <c r="G188" s="104" t="s">
        <v>2909</v>
      </c>
      <c r="H188" s="104" t="s">
        <v>2895</v>
      </c>
      <c r="I188" s="109" t="s">
        <v>2801</v>
      </c>
      <c r="J188" s="104" t="s">
        <v>2802</v>
      </c>
      <c r="K188" s="108">
        <v>1029011.3</v>
      </c>
      <c r="L188" s="108">
        <v>2000000</v>
      </c>
      <c r="M188" s="108">
        <v>166666.66666666669</v>
      </c>
      <c r="N188" s="108">
        <v>128232.5</v>
      </c>
      <c r="O188" s="108">
        <v>-38434.166666666672</v>
      </c>
      <c r="P188" s="105">
        <v>-23.060500000000001</v>
      </c>
      <c r="Q188" s="104" t="s">
        <v>2890</v>
      </c>
    </row>
    <row r="189" spans="1:17" ht="24.75" hidden="1" customHeight="1">
      <c r="A189" s="103">
        <v>44135</v>
      </c>
      <c r="B189" s="104" t="s">
        <v>16</v>
      </c>
      <c r="C189" s="104" t="s">
        <v>2019</v>
      </c>
      <c r="D189" s="104" t="s">
        <v>469</v>
      </c>
      <c r="E189" s="104" t="s">
        <v>470</v>
      </c>
      <c r="F189" s="104" t="s">
        <v>2811</v>
      </c>
      <c r="G189" s="104" t="s">
        <v>2909</v>
      </c>
      <c r="H189" s="104" t="s">
        <v>2895</v>
      </c>
      <c r="I189" s="109" t="s">
        <v>2803</v>
      </c>
      <c r="J189" s="104" t="s">
        <v>2804</v>
      </c>
      <c r="K189" s="108">
        <v>8463134.1799999997</v>
      </c>
      <c r="L189" s="108">
        <v>18000000</v>
      </c>
      <c r="M189" s="108">
        <v>1500000</v>
      </c>
      <c r="N189" s="108">
        <v>1643185.75</v>
      </c>
      <c r="O189" s="108">
        <v>143185.75</v>
      </c>
      <c r="P189" s="105">
        <v>9.5457166666666673</v>
      </c>
      <c r="Q189" s="104" t="s">
        <v>2891</v>
      </c>
    </row>
    <row r="190" spans="1:17" ht="24.75" hidden="1" customHeight="1">
      <c r="A190" s="103">
        <v>44135</v>
      </c>
      <c r="B190" s="104" t="s">
        <v>16</v>
      </c>
      <c r="C190" s="104" t="s">
        <v>2019</v>
      </c>
      <c r="D190" s="104" t="s">
        <v>469</v>
      </c>
      <c r="E190" s="104" t="s">
        <v>470</v>
      </c>
      <c r="F190" s="104" t="s">
        <v>2811</v>
      </c>
      <c r="G190" s="104" t="s">
        <v>2909</v>
      </c>
      <c r="H190" s="104" t="s">
        <v>2895</v>
      </c>
      <c r="I190" s="109" t="s">
        <v>2805</v>
      </c>
      <c r="J190" s="104" t="s">
        <v>2806</v>
      </c>
      <c r="K190" s="108">
        <v>32635398.210000001</v>
      </c>
      <c r="L190" s="108">
        <v>72000000</v>
      </c>
      <c r="M190" s="108">
        <v>6000000</v>
      </c>
      <c r="N190" s="108">
        <v>5915108</v>
      </c>
      <c r="O190" s="108">
        <v>-84892</v>
      </c>
      <c r="P190" s="105">
        <v>-1.4148666666666667</v>
      </c>
      <c r="Q190" s="104" t="s">
        <v>2890</v>
      </c>
    </row>
    <row r="191" spans="1:17" ht="24.75" hidden="1" customHeight="1">
      <c r="A191" s="103">
        <v>44135</v>
      </c>
      <c r="B191" s="104" t="s">
        <v>16</v>
      </c>
      <c r="C191" s="104" t="s">
        <v>2019</v>
      </c>
      <c r="D191" s="104" t="s">
        <v>469</v>
      </c>
      <c r="E191" s="104" t="s">
        <v>470</v>
      </c>
      <c r="F191" s="104" t="s">
        <v>2811</v>
      </c>
      <c r="G191" s="104" t="s">
        <v>2909</v>
      </c>
      <c r="H191" s="104" t="s">
        <v>2895</v>
      </c>
      <c r="I191" s="109" t="s">
        <v>2807</v>
      </c>
      <c r="J191" s="104" t="s">
        <v>2808</v>
      </c>
      <c r="K191" s="108">
        <v>13990622.119999999</v>
      </c>
      <c r="L191" s="108">
        <v>25000000</v>
      </c>
      <c r="M191" s="108">
        <v>2083333.3333333333</v>
      </c>
      <c r="N191" s="108">
        <v>1042765.0800000001</v>
      </c>
      <c r="O191" s="108">
        <v>-1040568.2533333333</v>
      </c>
      <c r="P191" s="105">
        <v>-49.947276160000001</v>
      </c>
      <c r="Q191" s="104" t="s">
        <v>2890</v>
      </c>
    </row>
    <row r="192" spans="1:17" ht="24.75" hidden="1" customHeight="1">
      <c r="A192" s="103">
        <v>44135</v>
      </c>
      <c r="B192" s="104" t="s">
        <v>16</v>
      </c>
      <c r="C192" s="104" t="s">
        <v>2019</v>
      </c>
      <c r="D192" s="104" t="s">
        <v>469</v>
      </c>
      <c r="E192" s="104" t="s">
        <v>470</v>
      </c>
      <c r="F192" s="104" t="s">
        <v>2811</v>
      </c>
      <c r="G192" s="104" t="s">
        <v>2909</v>
      </c>
      <c r="H192" s="104" t="s">
        <v>2895</v>
      </c>
      <c r="I192" s="109" t="s">
        <v>2870</v>
      </c>
      <c r="J192" s="104" t="s">
        <v>2871</v>
      </c>
      <c r="K192" s="108">
        <v>0</v>
      </c>
      <c r="L192" s="111"/>
      <c r="M192" s="111"/>
      <c r="N192" s="108">
        <v>0</v>
      </c>
      <c r="O192" s="111"/>
      <c r="P192" s="106"/>
      <c r="Q192" s="104" t="s">
        <v>2917</v>
      </c>
    </row>
    <row r="193" spans="1:17" ht="24.75" hidden="1" customHeight="1">
      <c r="A193" s="103">
        <v>44135</v>
      </c>
      <c r="B193" s="104" t="s">
        <v>16</v>
      </c>
      <c r="C193" s="104" t="s">
        <v>2019</v>
      </c>
      <c r="D193" s="104" t="s">
        <v>469</v>
      </c>
      <c r="E193" s="104" t="s">
        <v>470</v>
      </c>
      <c r="F193" s="104" t="s">
        <v>2811</v>
      </c>
      <c r="G193" s="104" t="s">
        <v>2909</v>
      </c>
      <c r="H193" s="104" t="s">
        <v>2895</v>
      </c>
      <c r="I193" s="109" t="s">
        <v>2809</v>
      </c>
      <c r="J193" s="104" t="s">
        <v>2810</v>
      </c>
      <c r="K193" s="108">
        <v>2232176.1800000002</v>
      </c>
      <c r="L193" s="108">
        <v>3270000</v>
      </c>
      <c r="M193" s="108">
        <v>272500</v>
      </c>
      <c r="N193" s="108">
        <v>0</v>
      </c>
      <c r="O193" s="108">
        <v>-272500</v>
      </c>
      <c r="P193" s="105">
        <v>-100</v>
      </c>
      <c r="Q193" s="104" t="s">
        <v>2890</v>
      </c>
    </row>
    <row r="194" spans="1:17" ht="24.75" hidden="1" customHeight="1">
      <c r="A194" s="103">
        <v>44135</v>
      </c>
      <c r="B194" s="104" t="s">
        <v>16</v>
      </c>
      <c r="C194" s="104" t="s">
        <v>2019</v>
      </c>
      <c r="D194" s="104" t="s">
        <v>469</v>
      </c>
      <c r="E194" s="104" t="s">
        <v>470</v>
      </c>
      <c r="F194" s="104" t="s">
        <v>2839</v>
      </c>
      <c r="G194" s="104" t="s">
        <v>2909</v>
      </c>
      <c r="H194" s="104" t="s">
        <v>2895</v>
      </c>
      <c r="I194" s="116" t="s">
        <v>2812</v>
      </c>
      <c r="J194" s="104" t="s">
        <v>2813</v>
      </c>
      <c r="K194" s="108">
        <v>15889326.189999999</v>
      </c>
      <c r="L194" s="108">
        <v>28461180.059999999</v>
      </c>
      <c r="M194" s="108">
        <v>2371765.0049999999</v>
      </c>
      <c r="N194" s="108">
        <v>2858673.38</v>
      </c>
      <c r="O194" s="108">
        <v>486908.375</v>
      </c>
      <c r="P194" s="105">
        <v>20.529368380658777</v>
      </c>
      <c r="Q194" s="104" t="s">
        <v>2890</v>
      </c>
    </row>
    <row r="195" spans="1:17" ht="24.75" hidden="1" customHeight="1">
      <c r="A195" s="103">
        <v>44135</v>
      </c>
      <c r="B195" s="104" t="s">
        <v>16</v>
      </c>
      <c r="C195" s="104" t="s">
        <v>2019</v>
      </c>
      <c r="D195" s="104" t="s">
        <v>469</v>
      </c>
      <c r="E195" s="104" t="s">
        <v>470</v>
      </c>
      <c r="F195" s="104" t="s">
        <v>2839</v>
      </c>
      <c r="G195" s="104" t="s">
        <v>2909</v>
      </c>
      <c r="H195" s="104" t="s">
        <v>2895</v>
      </c>
      <c r="I195" s="116" t="s">
        <v>2814</v>
      </c>
      <c r="J195" s="104" t="s">
        <v>2815</v>
      </c>
      <c r="K195" s="108">
        <v>2634233.87</v>
      </c>
      <c r="L195" s="108">
        <v>6436995.71</v>
      </c>
      <c r="M195" s="108">
        <v>536416.3091666667</v>
      </c>
      <c r="N195" s="108">
        <v>324820.75</v>
      </c>
      <c r="O195" s="108">
        <v>-211595.55916666667</v>
      </c>
      <c r="P195" s="105">
        <v>-39.446145754849354</v>
      </c>
      <c r="Q195" s="104" t="s">
        <v>2891</v>
      </c>
    </row>
    <row r="196" spans="1:17" ht="24.75" hidden="1" customHeight="1">
      <c r="A196" s="103">
        <v>44135</v>
      </c>
      <c r="B196" s="104" t="s">
        <v>16</v>
      </c>
      <c r="C196" s="104" t="s">
        <v>2019</v>
      </c>
      <c r="D196" s="104" t="s">
        <v>469</v>
      </c>
      <c r="E196" s="104" t="s">
        <v>470</v>
      </c>
      <c r="F196" s="104" t="s">
        <v>2839</v>
      </c>
      <c r="G196" s="104" t="s">
        <v>2909</v>
      </c>
      <c r="H196" s="104" t="s">
        <v>2895</v>
      </c>
      <c r="I196" s="116" t="s">
        <v>2816</v>
      </c>
      <c r="J196" s="104" t="s">
        <v>2817</v>
      </c>
      <c r="K196" s="108">
        <v>301497.46000000002</v>
      </c>
      <c r="L196" s="108">
        <v>829071</v>
      </c>
      <c r="M196" s="108">
        <v>69089.25</v>
      </c>
      <c r="N196" s="108">
        <v>94379.56</v>
      </c>
      <c r="O196" s="108">
        <v>25290.31</v>
      </c>
      <c r="P196" s="105">
        <v>36.605275060881397</v>
      </c>
      <c r="Q196" s="104" t="s">
        <v>2890</v>
      </c>
    </row>
    <row r="197" spans="1:17" ht="24.75" hidden="1" customHeight="1">
      <c r="A197" s="103">
        <v>44135</v>
      </c>
      <c r="B197" s="104" t="s">
        <v>16</v>
      </c>
      <c r="C197" s="104" t="s">
        <v>2019</v>
      </c>
      <c r="D197" s="104" t="s">
        <v>469</v>
      </c>
      <c r="E197" s="104" t="s">
        <v>470</v>
      </c>
      <c r="F197" s="104" t="s">
        <v>2839</v>
      </c>
      <c r="G197" s="104" t="s">
        <v>2909</v>
      </c>
      <c r="H197" s="104" t="s">
        <v>2895</v>
      </c>
      <c r="I197" s="116" t="s">
        <v>2818</v>
      </c>
      <c r="J197" s="104" t="s">
        <v>2819</v>
      </c>
      <c r="K197" s="108">
        <v>4064774.99</v>
      </c>
      <c r="L197" s="108">
        <v>8695067.5</v>
      </c>
      <c r="M197" s="108">
        <v>724588.95833333349</v>
      </c>
      <c r="N197" s="108">
        <v>616849.4</v>
      </c>
      <c r="O197" s="108">
        <v>-107739.55833333333</v>
      </c>
      <c r="P197" s="105">
        <v>-14.869058808341626</v>
      </c>
      <c r="Q197" s="104" t="s">
        <v>2891</v>
      </c>
    </row>
    <row r="198" spans="1:17" ht="24.75" hidden="1" customHeight="1">
      <c r="A198" s="103">
        <v>44135</v>
      </c>
      <c r="B198" s="104" t="s">
        <v>16</v>
      </c>
      <c r="C198" s="104" t="s">
        <v>2019</v>
      </c>
      <c r="D198" s="104" t="s">
        <v>469</v>
      </c>
      <c r="E198" s="104" t="s">
        <v>470</v>
      </c>
      <c r="F198" s="104" t="s">
        <v>2839</v>
      </c>
      <c r="G198" s="104" t="s">
        <v>2909</v>
      </c>
      <c r="H198" s="104" t="s">
        <v>2895</v>
      </c>
      <c r="I198" s="116" t="s">
        <v>2820</v>
      </c>
      <c r="J198" s="104" t="s">
        <v>2821</v>
      </c>
      <c r="K198" s="108">
        <v>40493390.5</v>
      </c>
      <c r="L198" s="108">
        <v>72000000</v>
      </c>
      <c r="M198" s="108">
        <v>6000000</v>
      </c>
      <c r="N198" s="108">
        <v>5915108</v>
      </c>
      <c r="O198" s="108">
        <v>-84892</v>
      </c>
      <c r="P198" s="105">
        <v>-1.4148666666666667</v>
      </c>
      <c r="Q198" s="104" t="s">
        <v>2891</v>
      </c>
    </row>
    <row r="199" spans="1:17" ht="24.75" hidden="1" customHeight="1">
      <c r="A199" s="103">
        <v>44135</v>
      </c>
      <c r="B199" s="104" t="s">
        <v>16</v>
      </c>
      <c r="C199" s="104" t="s">
        <v>2019</v>
      </c>
      <c r="D199" s="104" t="s">
        <v>469</v>
      </c>
      <c r="E199" s="104" t="s">
        <v>470</v>
      </c>
      <c r="F199" s="104" t="s">
        <v>2839</v>
      </c>
      <c r="G199" s="104" t="s">
        <v>2909</v>
      </c>
      <c r="H199" s="104" t="s">
        <v>2895</v>
      </c>
      <c r="I199" s="116" t="s">
        <v>2822</v>
      </c>
      <c r="J199" s="104" t="s">
        <v>2846</v>
      </c>
      <c r="K199" s="108">
        <v>7317477.1100000003</v>
      </c>
      <c r="L199" s="108">
        <v>9000000</v>
      </c>
      <c r="M199" s="108">
        <v>750000</v>
      </c>
      <c r="N199" s="108">
        <v>806691.91999999993</v>
      </c>
      <c r="O199" s="108">
        <v>56691.92</v>
      </c>
      <c r="P199" s="105">
        <v>7.5589226666666667</v>
      </c>
      <c r="Q199" s="104" t="s">
        <v>2890</v>
      </c>
    </row>
    <row r="200" spans="1:17" ht="24.75" hidden="1" customHeight="1">
      <c r="A200" s="103">
        <v>44135</v>
      </c>
      <c r="B200" s="104" t="s">
        <v>16</v>
      </c>
      <c r="C200" s="104" t="s">
        <v>2019</v>
      </c>
      <c r="D200" s="104" t="s">
        <v>469</v>
      </c>
      <c r="E200" s="104" t="s">
        <v>470</v>
      </c>
      <c r="F200" s="104" t="s">
        <v>2839</v>
      </c>
      <c r="G200" s="104" t="s">
        <v>2909</v>
      </c>
      <c r="H200" s="104" t="s">
        <v>2895</v>
      </c>
      <c r="I200" s="116" t="s">
        <v>2823</v>
      </c>
      <c r="J200" s="104" t="s">
        <v>2824</v>
      </c>
      <c r="K200" s="108">
        <v>19580296.800000001</v>
      </c>
      <c r="L200" s="108">
        <v>32008280</v>
      </c>
      <c r="M200" s="108">
        <v>2667356.6666666665</v>
      </c>
      <c r="N200" s="108">
        <v>2415884.02</v>
      </c>
      <c r="O200" s="108">
        <v>-251472.64666666667</v>
      </c>
      <c r="P200" s="105">
        <v>-9.4277848106802367</v>
      </c>
      <c r="Q200" s="104" t="s">
        <v>2891</v>
      </c>
    </row>
    <row r="201" spans="1:17" ht="24.75" hidden="1" customHeight="1">
      <c r="A201" s="103">
        <v>44135</v>
      </c>
      <c r="B201" s="104" t="s">
        <v>16</v>
      </c>
      <c r="C201" s="104" t="s">
        <v>2019</v>
      </c>
      <c r="D201" s="104" t="s">
        <v>469</v>
      </c>
      <c r="E201" s="104" t="s">
        <v>470</v>
      </c>
      <c r="F201" s="104" t="s">
        <v>2839</v>
      </c>
      <c r="G201" s="104" t="s">
        <v>2909</v>
      </c>
      <c r="H201" s="104" t="s">
        <v>2895</v>
      </c>
      <c r="I201" s="116" t="s">
        <v>2825</v>
      </c>
      <c r="J201" s="104" t="s">
        <v>2826</v>
      </c>
      <c r="K201" s="108">
        <v>2261826.7200000002</v>
      </c>
      <c r="L201" s="108">
        <v>4000000</v>
      </c>
      <c r="M201" s="108">
        <v>333333.33333333337</v>
      </c>
      <c r="N201" s="108">
        <v>325663.3</v>
      </c>
      <c r="O201" s="108">
        <v>-7670.0333333333338</v>
      </c>
      <c r="P201" s="105">
        <v>-2.3010100000000002</v>
      </c>
      <c r="Q201" s="104" t="s">
        <v>2891</v>
      </c>
    </row>
    <row r="202" spans="1:17" ht="24.75" hidden="1" customHeight="1">
      <c r="A202" s="103">
        <v>44135</v>
      </c>
      <c r="B202" s="104" t="s">
        <v>16</v>
      </c>
      <c r="C202" s="104" t="s">
        <v>2019</v>
      </c>
      <c r="D202" s="104" t="s">
        <v>469</v>
      </c>
      <c r="E202" s="104" t="s">
        <v>470</v>
      </c>
      <c r="F202" s="104" t="s">
        <v>2839</v>
      </c>
      <c r="G202" s="104" t="s">
        <v>2909</v>
      </c>
      <c r="H202" s="104" t="s">
        <v>2895</v>
      </c>
      <c r="I202" s="116" t="s">
        <v>2827</v>
      </c>
      <c r="J202" s="104" t="s">
        <v>2828</v>
      </c>
      <c r="K202" s="108">
        <v>6486368.0999999996</v>
      </c>
      <c r="L202" s="108">
        <v>12000000</v>
      </c>
      <c r="M202" s="108">
        <v>1000000</v>
      </c>
      <c r="N202" s="108">
        <v>375697.3</v>
      </c>
      <c r="O202" s="108">
        <v>-624302.69999999995</v>
      </c>
      <c r="P202" s="105">
        <v>-62.43027</v>
      </c>
      <c r="Q202" s="104" t="s">
        <v>2891</v>
      </c>
    </row>
    <row r="203" spans="1:17" ht="24.75" hidden="1" customHeight="1">
      <c r="A203" s="103">
        <v>44135</v>
      </c>
      <c r="B203" s="104" t="s">
        <v>16</v>
      </c>
      <c r="C203" s="104" t="s">
        <v>2019</v>
      </c>
      <c r="D203" s="104" t="s">
        <v>469</v>
      </c>
      <c r="E203" s="104" t="s">
        <v>470</v>
      </c>
      <c r="F203" s="104" t="s">
        <v>2839</v>
      </c>
      <c r="G203" s="104" t="s">
        <v>2909</v>
      </c>
      <c r="H203" s="104" t="s">
        <v>2895</v>
      </c>
      <c r="I203" s="116" t="s">
        <v>2829</v>
      </c>
      <c r="J203" s="104" t="s">
        <v>2830</v>
      </c>
      <c r="K203" s="108">
        <v>3506524.07</v>
      </c>
      <c r="L203" s="108">
        <v>7000000</v>
      </c>
      <c r="M203" s="108">
        <v>583333.33333333337</v>
      </c>
      <c r="N203" s="108">
        <v>523503.04000000004</v>
      </c>
      <c r="O203" s="108">
        <v>-59830.293333333342</v>
      </c>
      <c r="P203" s="105">
        <v>-10.256621714285714</v>
      </c>
      <c r="Q203" s="104" t="s">
        <v>2891</v>
      </c>
    </row>
    <row r="204" spans="1:17" ht="24.75" hidden="1" customHeight="1">
      <c r="A204" s="103">
        <v>44135</v>
      </c>
      <c r="B204" s="104" t="s">
        <v>16</v>
      </c>
      <c r="C204" s="104" t="s">
        <v>2019</v>
      </c>
      <c r="D204" s="104" t="s">
        <v>469</v>
      </c>
      <c r="E204" s="104" t="s">
        <v>470</v>
      </c>
      <c r="F204" s="104" t="s">
        <v>2839</v>
      </c>
      <c r="G204" s="104" t="s">
        <v>2909</v>
      </c>
      <c r="H204" s="104" t="s">
        <v>2895</v>
      </c>
      <c r="I204" s="116" t="s">
        <v>2831</v>
      </c>
      <c r="J204" s="104" t="s">
        <v>2832</v>
      </c>
      <c r="K204" s="108">
        <v>3659705.72</v>
      </c>
      <c r="L204" s="108">
        <v>8982727.0399999991</v>
      </c>
      <c r="M204" s="108">
        <v>748560.58666666679</v>
      </c>
      <c r="N204" s="108">
        <v>446171.46</v>
      </c>
      <c r="O204" s="108">
        <v>-302389.12666666671</v>
      </c>
      <c r="P204" s="105">
        <v>-40.396079095374581</v>
      </c>
      <c r="Q204" s="104" t="s">
        <v>2891</v>
      </c>
    </row>
    <row r="205" spans="1:17" ht="24.75" hidden="1" customHeight="1">
      <c r="A205" s="103">
        <v>44135</v>
      </c>
      <c r="B205" s="104" t="s">
        <v>16</v>
      </c>
      <c r="C205" s="104" t="s">
        <v>2019</v>
      </c>
      <c r="D205" s="104" t="s">
        <v>469</v>
      </c>
      <c r="E205" s="104" t="s">
        <v>470</v>
      </c>
      <c r="F205" s="104" t="s">
        <v>2839</v>
      </c>
      <c r="G205" s="104" t="s">
        <v>2909</v>
      </c>
      <c r="H205" s="104" t="s">
        <v>2895</v>
      </c>
      <c r="I205" s="116" t="s">
        <v>2833</v>
      </c>
      <c r="J205" s="104" t="s">
        <v>2834</v>
      </c>
      <c r="K205" s="108">
        <v>2789911.49</v>
      </c>
      <c r="L205" s="108">
        <v>4261000</v>
      </c>
      <c r="M205" s="108">
        <v>355083.33333333337</v>
      </c>
      <c r="N205" s="108">
        <v>1283446.28</v>
      </c>
      <c r="O205" s="108">
        <v>928362.94666666666</v>
      </c>
      <c r="P205" s="105">
        <v>261.4493161229758</v>
      </c>
      <c r="Q205" s="104" t="s">
        <v>2890</v>
      </c>
    </row>
    <row r="206" spans="1:17" ht="24.75" hidden="1" customHeight="1">
      <c r="A206" s="103">
        <v>44135</v>
      </c>
      <c r="B206" s="104" t="s">
        <v>16</v>
      </c>
      <c r="C206" s="104" t="s">
        <v>2019</v>
      </c>
      <c r="D206" s="104" t="s">
        <v>469</v>
      </c>
      <c r="E206" s="104" t="s">
        <v>470</v>
      </c>
      <c r="F206" s="104" t="s">
        <v>2839</v>
      </c>
      <c r="G206" s="104" t="s">
        <v>2909</v>
      </c>
      <c r="H206" s="104" t="s">
        <v>2895</v>
      </c>
      <c r="I206" s="116" t="s">
        <v>2835</v>
      </c>
      <c r="J206" s="104" t="s">
        <v>2836</v>
      </c>
      <c r="K206" s="108">
        <v>664072.78</v>
      </c>
      <c r="L206" s="108">
        <v>1000000</v>
      </c>
      <c r="M206" s="108">
        <v>83333.333333333343</v>
      </c>
      <c r="N206" s="108">
        <v>136063.26999999999</v>
      </c>
      <c r="O206" s="108">
        <v>52729.936666666668</v>
      </c>
      <c r="P206" s="105">
        <v>63.275923999999996</v>
      </c>
      <c r="Q206" s="104" t="s">
        <v>2890</v>
      </c>
    </row>
    <row r="207" spans="1:17" ht="24.75" hidden="1" customHeight="1">
      <c r="A207" s="103">
        <v>44135</v>
      </c>
      <c r="B207" s="104" t="s">
        <v>16</v>
      </c>
      <c r="C207" s="104" t="s">
        <v>2019</v>
      </c>
      <c r="D207" s="104" t="s">
        <v>469</v>
      </c>
      <c r="E207" s="104" t="s">
        <v>470</v>
      </c>
      <c r="F207" s="104" t="s">
        <v>2839</v>
      </c>
      <c r="G207" s="104" t="s">
        <v>2909</v>
      </c>
      <c r="H207" s="104" t="s">
        <v>2895</v>
      </c>
      <c r="I207" s="116" t="s">
        <v>2837</v>
      </c>
      <c r="J207" s="104" t="s">
        <v>2838</v>
      </c>
      <c r="K207" s="108">
        <v>12451570.08</v>
      </c>
      <c r="L207" s="108">
        <v>22000000</v>
      </c>
      <c r="M207" s="108">
        <v>1833333.3333333333</v>
      </c>
      <c r="N207" s="108">
        <v>136413</v>
      </c>
      <c r="O207" s="108">
        <v>-1696920.3333333333</v>
      </c>
      <c r="P207" s="105">
        <v>-92.559290909090905</v>
      </c>
      <c r="Q207" s="104" t="s">
        <v>2891</v>
      </c>
    </row>
    <row r="208" spans="1:17" ht="24.75" hidden="1" customHeight="1">
      <c r="A208" s="103">
        <v>44135</v>
      </c>
      <c r="B208" s="104" t="s">
        <v>16</v>
      </c>
      <c r="C208" s="104" t="s">
        <v>2019</v>
      </c>
      <c r="D208" s="104" t="s">
        <v>469</v>
      </c>
      <c r="E208" s="104" t="s">
        <v>470</v>
      </c>
      <c r="F208" s="104" t="s">
        <v>2839</v>
      </c>
      <c r="G208" s="104" t="s">
        <v>2909</v>
      </c>
      <c r="H208" s="104" t="s">
        <v>2895</v>
      </c>
      <c r="I208" s="116" t="s">
        <v>2872</v>
      </c>
      <c r="J208" s="104" t="s">
        <v>2873</v>
      </c>
      <c r="K208" s="108">
        <v>0</v>
      </c>
      <c r="L208" s="111"/>
      <c r="M208" s="111"/>
      <c r="N208" s="108">
        <v>0</v>
      </c>
      <c r="O208" s="111"/>
      <c r="P208" s="106"/>
      <c r="Q208" s="104" t="s">
        <v>2917</v>
      </c>
    </row>
    <row r="209" spans="1:17" ht="24.75" hidden="1" customHeight="1">
      <c r="A209" s="103">
        <v>44135</v>
      </c>
      <c r="B209" s="104" t="s">
        <v>16</v>
      </c>
      <c r="C209" s="104" t="s">
        <v>2019</v>
      </c>
      <c r="D209" s="104" t="s">
        <v>469</v>
      </c>
      <c r="E209" s="104" t="s">
        <v>470</v>
      </c>
      <c r="F209" s="104" t="s">
        <v>2911</v>
      </c>
      <c r="G209" s="104" t="s">
        <v>2910</v>
      </c>
      <c r="H209" s="104" t="s">
        <v>1944</v>
      </c>
      <c r="I209" s="117" t="s">
        <v>2852</v>
      </c>
      <c r="J209" s="104" t="s">
        <v>2912</v>
      </c>
      <c r="K209" s="108">
        <v>6288244.4800000004</v>
      </c>
      <c r="L209" s="108">
        <v>6288244.4800000004</v>
      </c>
      <c r="M209" s="108">
        <v>524020.37333333335</v>
      </c>
      <c r="N209" s="108">
        <v>6745356.6400000136</v>
      </c>
      <c r="O209" s="108">
        <v>6221336.2666666768</v>
      </c>
      <c r="P209" s="105">
        <v>1187.2317534320821</v>
      </c>
      <c r="Q209" s="104" t="s">
        <v>2891</v>
      </c>
    </row>
    <row r="210" spans="1:17" ht="24.75" hidden="1" customHeight="1">
      <c r="A210" s="103">
        <v>44135</v>
      </c>
      <c r="B210" s="104" t="s">
        <v>16</v>
      </c>
      <c r="C210" s="104" t="s">
        <v>2019</v>
      </c>
      <c r="D210" s="104" t="s">
        <v>469</v>
      </c>
      <c r="E210" s="104" t="s">
        <v>470</v>
      </c>
      <c r="F210" s="104" t="s">
        <v>2913</v>
      </c>
      <c r="G210" s="104" t="s">
        <v>2914</v>
      </c>
      <c r="H210" s="104" t="s">
        <v>1944</v>
      </c>
      <c r="I210" s="117" t="s">
        <v>2853</v>
      </c>
      <c r="J210" s="104" t="s">
        <v>2915</v>
      </c>
      <c r="K210" s="108">
        <v>37797644.850000001</v>
      </c>
      <c r="L210" s="108">
        <v>37797644.850000001</v>
      </c>
      <c r="M210" s="108">
        <v>3149803.7374999998</v>
      </c>
      <c r="N210" s="108">
        <v>37018609.480000004</v>
      </c>
      <c r="O210" s="108">
        <v>33868805.7425</v>
      </c>
      <c r="P210" s="105">
        <v>1075.2671774204468</v>
      </c>
      <c r="Q210" s="104" t="s">
        <v>2891</v>
      </c>
    </row>
    <row r="211" spans="1:17" ht="24.75" hidden="1" customHeight="1">
      <c r="A211" s="103">
        <v>44135</v>
      </c>
      <c r="B211" s="104" t="s">
        <v>16</v>
      </c>
      <c r="C211" s="104" t="s">
        <v>2019</v>
      </c>
      <c r="D211" s="104" t="s">
        <v>469</v>
      </c>
      <c r="E211" s="104" t="s">
        <v>470</v>
      </c>
      <c r="F211" s="104" t="s">
        <v>2913</v>
      </c>
      <c r="G211" s="104" t="s">
        <v>2914</v>
      </c>
      <c r="H211" s="104" t="s">
        <v>1944</v>
      </c>
      <c r="I211" s="117" t="s">
        <v>2854</v>
      </c>
      <c r="J211" s="104" t="s">
        <v>2916</v>
      </c>
      <c r="K211" s="108">
        <v>65019170.420000002</v>
      </c>
      <c r="L211" s="108">
        <v>-65019170.420000002</v>
      </c>
      <c r="M211" s="108">
        <v>-5418264.2016666671</v>
      </c>
      <c r="N211" s="108">
        <v>-60349322.119999997</v>
      </c>
      <c r="O211" s="108">
        <v>-54931057.918333337</v>
      </c>
      <c r="P211" s="105">
        <v>1013.8128351407531</v>
      </c>
      <c r="Q211" s="104" t="s">
        <v>2891</v>
      </c>
    </row>
    <row r="212" spans="1:17" ht="24.75" hidden="1" customHeight="1">
      <c r="A212" s="103">
        <v>44135</v>
      </c>
      <c r="B212" s="104" t="s">
        <v>16</v>
      </c>
      <c r="C212" s="104" t="s">
        <v>2019</v>
      </c>
      <c r="D212" s="104" t="s">
        <v>471</v>
      </c>
      <c r="E212" s="104" t="s">
        <v>472</v>
      </c>
      <c r="F212" s="104" t="s">
        <v>2811</v>
      </c>
      <c r="G212" s="104" t="s">
        <v>2909</v>
      </c>
      <c r="H212" s="104" t="s">
        <v>2895</v>
      </c>
      <c r="I212" s="110" t="s">
        <v>2790</v>
      </c>
      <c r="J212" s="104" t="s">
        <v>2791</v>
      </c>
      <c r="K212" s="108">
        <v>30341251.670000002</v>
      </c>
      <c r="L212" s="108">
        <v>31181491.719999999</v>
      </c>
      <c r="M212" s="108">
        <v>2598457.6433333335</v>
      </c>
      <c r="N212" s="108">
        <v>1187061.4900000002</v>
      </c>
      <c r="O212" s="108">
        <v>-1411396.1533333333</v>
      </c>
      <c r="P212" s="105">
        <v>-54.316688861734804</v>
      </c>
      <c r="Q212" s="104" t="s">
        <v>2890</v>
      </c>
    </row>
    <row r="213" spans="1:17" ht="24.75" hidden="1" customHeight="1">
      <c r="A213" s="103">
        <v>44135</v>
      </c>
      <c r="B213" s="104" t="s">
        <v>16</v>
      </c>
      <c r="C213" s="104" t="s">
        <v>2019</v>
      </c>
      <c r="D213" s="104" t="s">
        <v>471</v>
      </c>
      <c r="E213" s="104" t="s">
        <v>472</v>
      </c>
      <c r="F213" s="104" t="s">
        <v>2811</v>
      </c>
      <c r="G213" s="104" t="s">
        <v>2909</v>
      </c>
      <c r="H213" s="104" t="s">
        <v>2895</v>
      </c>
      <c r="I213" s="110" t="s">
        <v>2792</v>
      </c>
      <c r="J213" s="104" t="s">
        <v>2793</v>
      </c>
      <c r="K213" s="108">
        <v>79800.34</v>
      </c>
      <c r="L213" s="108">
        <v>80000</v>
      </c>
      <c r="M213" s="108">
        <v>6666.6666666666661</v>
      </c>
      <c r="N213" s="108">
        <v>0</v>
      </c>
      <c r="O213" s="108">
        <v>-6666.6666666666661</v>
      </c>
      <c r="P213" s="105">
        <v>-100</v>
      </c>
      <c r="Q213" s="104" t="s">
        <v>2890</v>
      </c>
    </row>
    <row r="214" spans="1:17" ht="24.75" hidden="1" customHeight="1">
      <c r="A214" s="103">
        <v>44135</v>
      </c>
      <c r="B214" s="104" t="s">
        <v>16</v>
      </c>
      <c r="C214" s="104" t="s">
        <v>2019</v>
      </c>
      <c r="D214" s="104" t="s">
        <v>471</v>
      </c>
      <c r="E214" s="104" t="s">
        <v>472</v>
      </c>
      <c r="F214" s="104" t="s">
        <v>2811</v>
      </c>
      <c r="G214" s="104" t="s">
        <v>2909</v>
      </c>
      <c r="H214" s="104" t="s">
        <v>2895</v>
      </c>
      <c r="I214" s="110" t="s">
        <v>2794</v>
      </c>
      <c r="J214" s="104" t="s">
        <v>2795</v>
      </c>
      <c r="K214" s="108">
        <v>35140.300000000003</v>
      </c>
      <c r="L214" s="108">
        <v>40000</v>
      </c>
      <c r="M214" s="108">
        <v>3333.333333333333</v>
      </c>
      <c r="N214" s="108">
        <v>55718</v>
      </c>
      <c r="O214" s="108">
        <v>52384.666666666672</v>
      </c>
      <c r="P214" s="105">
        <v>1571.54</v>
      </c>
      <c r="Q214" s="104" t="s">
        <v>2891</v>
      </c>
    </row>
    <row r="215" spans="1:17" ht="24.75" hidden="1" customHeight="1">
      <c r="A215" s="103">
        <v>44135</v>
      </c>
      <c r="B215" s="104" t="s">
        <v>16</v>
      </c>
      <c r="C215" s="104" t="s">
        <v>2019</v>
      </c>
      <c r="D215" s="104" t="s">
        <v>471</v>
      </c>
      <c r="E215" s="104" t="s">
        <v>472</v>
      </c>
      <c r="F215" s="104" t="s">
        <v>2811</v>
      </c>
      <c r="G215" s="104" t="s">
        <v>2909</v>
      </c>
      <c r="H215" s="104" t="s">
        <v>2895</v>
      </c>
      <c r="I215" s="110" t="s">
        <v>2865</v>
      </c>
      <c r="J215" s="104" t="s">
        <v>2796</v>
      </c>
      <c r="K215" s="108">
        <v>309692.90000000002</v>
      </c>
      <c r="L215" s="108">
        <v>378510</v>
      </c>
      <c r="M215" s="108">
        <v>31542.5</v>
      </c>
      <c r="N215" s="108">
        <v>74412</v>
      </c>
      <c r="O215" s="108">
        <v>42869.5</v>
      </c>
      <c r="P215" s="105">
        <v>135.91027978124751</v>
      </c>
      <c r="Q215" s="104" t="s">
        <v>2891</v>
      </c>
    </row>
    <row r="216" spans="1:17" ht="24.75" hidden="1" customHeight="1">
      <c r="A216" s="103">
        <v>44135</v>
      </c>
      <c r="B216" s="104" t="s">
        <v>16</v>
      </c>
      <c r="C216" s="104" t="s">
        <v>2019</v>
      </c>
      <c r="D216" s="104" t="s">
        <v>471</v>
      </c>
      <c r="E216" s="104" t="s">
        <v>472</v>
      </c>
      <c r="F216" s="104" t="s">
        <v>2811</v>
      </c>
      <c r="G216" s="104" t="s">
        <v>2909</v>
      </c>
      <c r="H216" s="104" t="s">
        <v>2895</v>
      </c>
      <c r="I216" s="110" t="s">
        <v>2797</v>
      </c>
      <c r="J216" s="104" t="s">
        <v>2798</v>
      </c>
      <c r="K216" s="108">
        <v>3383244.81</v>
      </c>
      <c r="L216" s="108">
        <v>5560000</v>
      </c>
      <c r="M216" s="108">
        <v>463333.33333333331</v>
      </c>
      <c r="N216" s="108">
        <v>801531.25</v>
      </c>
      <c r="O216" s="108">
        <v>338197.91666666669</v>
      </c>
      <c r="P216" s="105">
        <v>72.99235611510791</v>
      </c>
      <c r="Q216" s="104" t="s">
        <v>2891</v>
      </c>
    </row>
    <row r="217" spans="1:17" ht="24.75" hidden="1" customHeight="1">
      <c r="A217" s="103">
        <v>44135</v>
      </c>
      <c r="B217" s="104" t="s">
        <v>16</v>
      </c>
      <c r="C217" s="104" t="s">
        <v>2019</v>
      </c>
      <c r="D217" s="104" t="s">
        <v>471</v>
      </c>
      <c r="E217" s="104" t="s">
        <v>472</v>
      </c>
      <c r="F217" s="104" t="s">
        <v>2811</v>
      </c>
      <c r="G217" s="104" t="s">
        <v>2909</v>
      </c>
      <c r="H217" s="104" t="s">
        <v>2895</v>
      </c>
      <c r="I217" s="110" t="s">
        <v>2799</v>
      </c>
      <c r="J217" s="104" t="s">
        <v>2800</v>
      </c>
      <c r="K217" s="108">
        <v>1287815.72</v>
      </c>
      <c r="L217" s="108">
        <v>2397500</v>
      </c>
      <c r="M217" s="108">
        <v>199791.66666666669</v>
      </c>
      <c r="N217" s="108">
        <v>117380.79999999999</v>
      </c>
      <c r="O217" s="108">
        <v>-82410.866666666669</v>
      </c>
      <c r="P217" s="105">
        <v>-41.248400417101145</v>
      </c>
      <c r="Q217" s="104" t="s">
        <v>2890</v>
      </c>
    </row>
    <row r="218" spans="1:17" ht="24.75" hidden="1" customHeight="1">
      <c r="A218" s="103">
        <v>44135</v>
      </c>
      <c r="B218" s="104" t="s">
        <v>16</v>
      </c>
      <c r="C218" s="104" t="s">
        <v>2019</v>
      </c>
      <c r="D218" s="104" t="s">
        <v>471</v>
      </c>
      <c r="E218" s="104" t="s">
        <v>472</v>
      </c>
      <c r="F218" s="104" t="s">
        <v>2811</v>
      </c>
      <c r="G218" s="104" t="s">
        <v>2909</v>
      </c>
      <c r="H218" s="104" t="s">
        <v>2895</v>
      </c>
      <c r="I218" s="110" t="s">
        <v>2801</v>
      </c>
      <c r="J218" s="104" t="s">
        <v>2802</v>
      </c>
      <c r="K218" s="108">
        <v>254627.52</v>
      </c>
      <c r="L218" s="108">
        <v>483800</v>
      </c>
      <c r="M218" s="108">
        <v>40316.666666666672</v>
      </c>
      <c r="N218" s="108">
        <v>27662</v>
      </c>
      <c r="O218" s="108">
        <v>-12654.666666666668</v>
      </c>
      <c r="P218" s="105">
        <v>-31.388176932616783</v>
      </c>
      <c r="Q218" s="104" t="s">
        <v>2890</v>
      </c>
    </row>
    <row r="219" spans="1:17" ht="24.75" hidden="1" customHeight="1">
      <c r="A219" s="103">
        <v>44135</v>
      </c>
      <c r="B219" s="104" t="s">
        <v>16</v>
      </c>
      <c r="C219" s="104" t="s">
        <v>2019</v>
      </c>
      <c r="D219" s="104" t="s">
        <v>471</v>
      </c>
      <c r="E219" s="104" t="s">
        <v>472</v>
      </c>
      <c r="F219" s="104" t="s">
        <v>2811</v>
      </c>
      <c r="G219" s="104" t="s">
        <v>2909</v>
      </c>
      <c r="H219" s="104" t="s">
        <v>2895</v>
      </c>
      <c r="I219" s="110" t="s">
        <v>2803</v>
      </c>
      <c r="J219" s="104" t="s">
        <v>2804</v>
      </c>
      <c r="K219" s="108">
        <v>2420303.85</v>
      </c>
      <c r="L219" s="108">
        <v>5255500</v>
      </c>
      <c r="M219" s="108">
        <v>437958.33333333337</v>
      </c>
      <c r="N219" s="108">
        <v>449095.6</v>
      </c>
      <c r="O219" s="108">
        <v>11137.266666666668</v>
      </c>
      <c r="P219" s="105">
        <v>2.5429968604319284</v>
      </c>
      <c r="Q219" s="104" t="s">
        <v>2891</v>
      </c>
    </row>
    <row r="220" spans="1:17" ht="24.75" hidden="1" customHeight="1">
      <c r="A220" s="103">
        <v>44135</v>
      </c>
      <c r="B220" s="104" t="s">
        <v>16</v>
      </c>
      <c r="C220" s="104" t="s">
        <v>2019</v>
      </c>
      <c r="D220" s="104" t="s">
        <v>471</v>
      </c>
      <c r="E220" s="104" t="s">
        <v>472</v>
      </c>
      <c r="F220" s="104" t="s">
        <v>2811</v>
      </c>
      <c r="G220" s="104" t="s">
        <v>2909</v>
      </c>
      <c r="H220" s="104" t="s">
        <v>2895</v>
      </c>
      <c r="I220" s="110" t="s">
        <v>2805</v>
      </c>
      <c r="J220" s="104" t="s">
        <v>2806</v>
      </c>
      <c r="K220" s="108">
        <v>13538919.43</v>
      </c>
      <c r="L220" s="108">
        <v>30000000</v>
      </c>
      <c r="M220" s="108">
        <v>2500000</v>
      </c>
      <c r="N220" s="108">
        <v>2625920</v>
      </c>
      <c r="O220" s="108">
        <v>125920</v>
      </c>
      <c r="P220" s="105">
        <v>5.0368000000000004</v>
      </c>
      <c r="Q220" s="104" t="s">
        <v>2891</v>
      </c>
    </row>
    <row r="221" spans="1:17" ht="24.75" hidden="1" customHeight="1">
      <c r="A221" s="103">
        <v>44135</v>
      </c>
      <c r="B221" s="104" t="s">
        <v>16</v>
      </c>
      <c r="C221" s="104" t="s">
        <v>2019</v>
      </c>
      <c r="D221" s="104" t="s">
        <v>471</v>
      </c>
      <c r="E221" s="104" t="s">
        <v>472</v>
      </c>
      <c r="F221" s="104" t="s">
        <v>2811</v>
      </c>
      <c r="G221" s="104" t="s">
        <v>2909</v>
      </c>
      <c r="H221" s="104" t="s">
        <v>2895</v>
      </c>
      <c r="I221" s="110" t="s">
        <v>2807</v>
      </c>
      <c r="J221" s="104" t="s">
        <v>2808</v>
      </c>
      <c r="K221" s="108">
        <v>2834933.37</v>
      </c>
      <c r="L221" s="108">
        <v>6345460</v>
      </c>
      <c r="M221" s="108">
        <v>528788.33333333337</v>
      </c>
      <c r="N221" s="108">
        <v>473999.5</v>
      </c>
      <c r="O221" s="108">
        <v>-54788.833333333336</v>
      </c>
      <c r="P221" s="105">
        <v>-10.36120312790562</v>
      </c>
      <c r="Q221" s="104" t="s">
        <v>2890</v>
      </c>
    </row>
    <row r="222" spans="1:17" ht="24.75" hidden="1" customHeight="1">
      <c r="A222" s="103">
        <v>44135</v>
      </c>
      <c r="B222" s="104" t="s">
        <v>16</v>
      </c>
      <c r="C222" s="104" t="s">
        <v>2019</v>
      </c>
      <c r="D222" s="104" t="s">
        <v>471</v>
      </c>
      <c r="E222" s="104" t="s">
        <v>472</v>
      </c>
      <c r="F222" s="104" t="s">
        <v>2811</v>
      </c>
      <c r="G222" s="104" t="s">
        <v>2909</v>
      </c>
      <c r="H222" s="104" t="s">
        <v>2895</v>
      </c>
      <c r="I222" s="110" t="s">
        <v>2870</v>
      </c>
      <c r="J222" s="104" t="s">
        <v>2871</v>
      </c>
      <c r="K222" s="108">
        <v>0</v>
      </c>
      <c r="L222" s="111"/>
      <c r="M222" s="111"/>
      <c r="N222" s="108">
        <v>0</v>
      </c>
      <c r="O222" s="111"/>
      <c r="P222" s="106"/>
      <c r="Q222" s="104" t="s">
        <v>2917</v>
      </c>
    </row>
    <row r="223" spans="1:17" ht="24.75" hidden="1" customHeight="1">
      <c r="A223" s="103">
        <v>44135</v>
      </c>
      <c r="B223" s="104" t="s">
        <v>16</v>
      </c>
      <c r="C223" s="104" t="s">
        <v>2019</v>
      </c>
      <c r="D223" s="104" t="s">
        <v>471</v>
      </c>
      <c r="E223" s="104" t="s">
        <v>472</v>
      </c>
      <c r="F223" s="104" t="s">
        <v>2811</v>
      </c>
      <c r="G223" s="104" t="s">
        <v>2909</v>
      </c>
      <c r="H223" s="104" t="s">
        <v>2895</v>
      </c>
      <c r="I223" s="110" t="s">
        <v>2809</v>
      </c>
      <c r="J223" s="104" t="s">
        <v>2810</v>
      </c>
      <c r="K223" s="108">
        <v>6196773.3899999997</v>
      </c>
      <c r="L223" s="108">
        <v>9904700</v>
      </c>
      <c r="M223" s="108">
        <v>825391.66666666663</v>
      </c>
      <c r="N223" s="108">
        <v>0</v>
      </c>
      <c r="O223" s="108">
        <v>-825391.66666666663</v>
      </c>
      <c r="P223" s="105">
        <v>-100</v>
      </c>
      <c r="Q223" s="104" t="s">
        <v>2890</v>
      </c>
    </row>
    <row r="224" spans="1:17" ht="24.75" hidden="1" customHeight="1">
      <c r="A224" s="103">
        <v>44135</v>
      </c>
      <c r="B224" s="104" t="s">
        <v>16</v>
      </c>
      <c r="C224" s="104" t="s">
        <v>2019</v>
      </c>
      <c r="D224" s="104" t="s">
        <v>471</v>
      </c>
      <c r="E224" s="104" t="s">
        <v>472</v>
      </c>
      <c r="F224" s="104" t="s">
        <v>2839</v>
      </c>
      <c r="G224" s="104" t="s">
        <v>2909</v>
      </c>
      <c r="H224" s="104" t="s">
        <v>2895</v>
      </c>
      <c r="I224" s="117" t="s">
        <v>2812</v>
      </c>
      <c r="J224" s="104" t="s">
        <v>2813</v>
      </c>
      <c r="K224" s="108">
        <v>9701690.0299999993</v>
      </c>
      <c r="L224" s="108">
        <v>10285047.640000001</v>
      </c>
      <c r="M224" s="108">
        <v>857087.30333333334</v>
      </c>
      <c r="N224" s="108">
        <v>1357769.06</v>
      </c>
      <c r="O224" s="108">
        <v>500681.75666666665</v>
      </c>
      <c r="P224" s="105">
        <v>58.416657756968831</v>
      </c>
      <c r="Q224" s="104" t="s">
        <v>2890</v>
      </c>
    </row>
    <row r="225" spans="1:17" ht="24.75" hidden="1" customHeight="1">
      <c r="A225" s="103">
        <v>44135</v>
      </c>
      <c r="B225" s="104" t="s">
        <v>16</v>
      </c>
      <c r="C225" s="104" t="s">
        <v>2019</v>
      </c>
      <c r="D225" s="104" t="s">
        <v>471</v>
      </c>
      <c r="E225" s="104" t="s">
        <v>472</v>
      </c>
      <c r="F225" s="104" t="s">
        <v>2839</v>
      </c>
      <c r="G225" s="104" t="s">
        <v>2909</v>
      </c>
      <c r="H225" s="104" t="s">
        <v>2895</v>
      </c>
      <c r="I225" s="117" t="s">
        <v>2814</v>
      </c>
      <c r="J225" s="104" t="s">
        <v>2815</v>
      </c>
      <c r="K225" s="108">
        <v>2305930.69</v>
      </c>
      <c r="L225" s="108">
        <v>2563965.5</v>
      </c>
      <c r="M225" s="108">
        <v>213663.79166666669</v>
      </c>
      <c r="N225" s="108">
        <v>0</v>
      </c>
      <c r="O225" s="108">
        <v>-213663.79166666669</v>
      </c>
      <c r="P225" s="105">
        <v>-100</v>
      </c>
      <c r="Q225" s="104" t="s">
        <v>2891</v>
      </c>
    </row>
    <row r="226" spans="1:17" ht="24.75" hidden="1" customHeight="1">
      <c r="A226" s="103">
        <v>44135</v>
      </c>
      <c r="B226" s="104" t="s">
        <v>16</v>
      </c>
      <c r="C226" s="104" t="s">
        <v>2019</v>
      </c>
      <c r="D226" s="104" t="s">
        <v>471</v>
      </c>
      <c r="E226" s="104" t="s">
        <v>472</v>
      </c>
      <c r="F226" s="104" t="s">
        <v>2839</v>
      </c>
      <c r="G226" s="104" t="s">
        <v>2909</v>
      </c>
      <c r="H226" s="104" t="s">
        <v>2895</v>
      </c>
      <c r="I226" s="117" t="s">
        <v>2816</v>
      </c>
      <c r="J226" s="104" t="s">
        <v>2817</v>
      </c>
      <c r="K226" s="108">
        <v>174094.05</v>
      </c>
      <c r="L226" s="108">
        <v>707506.95</v>
      </c>
      <c r="M226" s="108">
        <v>58958.912499999999</v>
      </c>
      <c r="N226" s="108">
        <v>0</v>
      </c>
      <c r="O226" s="108">
        <v>-58958.912499999999</v>
      </c>
      <c r="P226" s="105">
        <v>-100</v>
      </c>
      <c r="Q226" s="104" t="s">
        <v>2891</v>
      </c>
    </row>
    <row r="227" spans="1:17" ht="24.75" hidden="1" customHeight="1">
      <c r="A227" s="103">
        <v>44135</v>
      </c>
      <c r="B227" s="104" t="s">
        <v>16</v>
      </c>
      <c r="C227" s="104" t="s">
        <v>2019</v>
      </c>
      <c r="D227" s="104" t="s">
        <v>471</v>
      </c>
      <c r="E227" s="104" t="s">
        <v>472</v>
      </c>
      <c r="F227" s="104" t="s">
        <v>2839</v>
      </c>
      <c r="G227" s="104" t="s">
        <v>2909</v>
      </c>
      <c r="H227" s="104" t="s">
        <v>2895</v>
      </c>
      <c r="I227" s="117" t="s">
        <v>2818</v>
      </c>
      <c r="J227" s="104" t="s">
        <v>2819</v>
      </c>
      <c r="K227" s="108">
        <v>2345410.64</v>
      </c>
      <c r="L227" s="108">
        <v>1730033</v>
      </c>
      <c r="M227" s="108">
        <v>144169.41666666666</v>
      </c>
      <c r="N227" s="108">
        <v>369358.37</v>
      </c>
      <c r="O227" s="108">
        <v>225188.95333333334</v>
      </c>
      <c r="P227" s="105">
        <v>156.19745056886197</v>
      </c>
      <c r="Q227" s="104" t="s">
        <v>2890</v>
      </c>
    </row>
    <row r="228" spans="1:17" ht="24.75" hidden="1" customHeight="1">
      <c r="A228" s="103">
        <v>44135</v>
      </c>
      <c r="B228" s="104" t="s">
        <v>16</v>
      </c>
      <c r="C228" s="104" t="s">
        <v>2019</v>
      </c>
      <c r="D228" s="104" t="s">
        <v>471</v>
      </c>
      <c r="E228" s="104" t="s">
        <v>472</v>
      </c>
      <c r="F228" s="104" t="s">
        <v>2839</v>
      </c>
      <c r="G228" s="104" t="s">
        <v>2909</v>
      </c>
      <c r="H228" s="104" t="s">
        <v>2895</v>
      </c>
      <c r="I228" s="117" t="s">
        <v>2820</v>
      </c>
      <c r="J228" s="104" t="s">
        <v>2821</v>
      </c>
      <c r="K228" s="108">
        <v>18773253.859999999</v>
      </c>
      <c r="L228" s="108">
        <v>30000000</v>
      </c>
      <c r="M228" s="108">
        <v>2500000</v>
      </c>
      <c r="N228" s="108">
        <v>2626520</v>
      </c>
      <c r="O228" s="108">
        <v>126520</v>
      </c>
      <c r="P228" s="105">
        <v>5.0608000000000004</v>
      </c>
      <c r="Q228" s="104" t="s">
        <v>2890</v>
      </c>
    </row>
    <row r="229" spans="1:17" ht="24.75" hidden="1" customHeight="1">
      <c r="A229" s="103">
        <v>44135</v>
      </c>
      <c r="B229" s="104" t="s">
        <v>16</v>
      </c>
      <c r="C229" s="104" t="s">
        <v>2019</v>
      </c>
      <c r="D229" s="104" t="s">
        <v>471</v>
      </c>
      <c r="E229" s="104" t="s">
        <v>472</v>
      </c>
      <c r="F229" s="104" t="s">
        <v>2839</v>
      </c>
      <c r="G229" s="104" t="s">
        <v>2909</v>
      </c>
      <c r="H229" s="104" t="s">
        <v>2895</v>
      </c>
      <c r="I229" s="117" t="s">
        <v>2822</v>
      </c>
      <c r="J229" s="104" t="s">
        <v>2846</v>
      </c>
      <c r="K229" s="108">
        <v>4818870.5999999996</v>
      </c>
      <c r="L229" s="108">
        <v>6625973</v>
      </c>
      <c r="M229" s="108">
        <v>552164.41666666674</v>
      </c>
      <c r="N229" s="108">
        <v>443530</v>
      </c>
      <c r="O229" s="108">
        <v>-108634.41666666667</v>
      </c>
      <c r="P229" s="105">
        <v>-19.674287836669421</v>
      </c>
      <c r="Q229" s="104" t="s">
        <v>2891</v>
      </c>
    </row>
    <row r="230" spans="1:17" ht="24.75" hidden="1" customHeight="1">
      <c r="A230" s="103">
        <v>44135</v>
      </c>
      <c r="B230" s="104" t="s">
        <v>16</v>
      </c>
      <c r="C230" s="104" t="s">
        <v>2019</v>
      </c>
      <c r="D230" s="104" t="s">
        <v>471</v>
      </c>
      <c r="E230" s="104" t="s">
        <v>472</v>
      </c>
      <c r="F230" s="104" t="s">
        <v>2839</v>
      </c>
      <c r="G230" s="104" t="s">
        <v>2909</v>
      </c>
      <c r="H230" s="104" t="s">
        <v>2895</v>
      </c>
      <c r="I230" s="117" t="s">
        <v>2823</v>
      </c>
      <c r="J230" s="104" t="s">
        <v>2824</v>
      </c>
      <c r="K230" s="108">
        <v>8733506.2699999996</v>
      </c>
      <c r="L230" s="108">
        <v>12745040</v>
      </c>
      <c r="M230" s="108">
        <v>1062086.6666666665</v>
      </c>
      <c r="N230" s="108">
        <v>292000</v>
      </c>
      <c r="O230" s="108">
        <v>-770086.66666666663</v>
      </c>
      <c r="P230" s="105">
        <v>-72.506951723964775</v>
      </c>
      <c r="Q230" s="104" t="s">
        <v>2891</v>
      </c>
    </row>
    <row r="231" spans="1:17" ht="24.75" hidden="1" customHeight="1">
      <c r="A231" s="103">
        <v>44135</v>
      </c>
      <c r="B231" s="104" t="s">
        <v>16</v>
      </c>
      <c r="C231" s="104" t="s">
        <v>2019</v>
      </c>
      <c r="D231" s="104" t="s">
        <v>471</v>
      </c>
      <c r="E231" s="104" t="s">
        <v>472</v>
      </c>
      <c r="F231" s="104" t="s">
        <v>2839</v>
      </c>
      <c r="G231" s="104" t="s">
        <v>2909</v>
      </c>
      <c r="H231" s="104" t="s">
        <v>2895</v>
      </c>
      <c r="I231" s="117" t="s">
        <v>2825</v>
      </c>
      <c r="J231" s="104" t="s">
        <v>2826</v>
      </c>
      <c r="K231" s="108">
        <v>1272671.6000000001</v>
      </c>
      <c r="L231" s="108">
        <v>1812676.5</v>
      </c>
      <c r="M231" s="108">
        <v>151056.375</v>
      </c>
      <c r="N231" s="108">
        <v>144717.6</v>
      </c>
      <c r="O231" s="108">
        <v>-6338.7749999999996</v>
      </c>
      <c r="P231" s="105">
        <v>-4.1962975743327613</v>
      </c>
      <c r="Q231" s="104" t="s">
        <v>2891</v>
      </c>
    </row>
    <row r="232" spans="1:17" ht="24.75" hidden="1" customHeight="1">
      <c r="A232" s="103">
        <v>44135</v>
      </c>
      <c r="B232" s="104" t="s">
        <v>16</v>
      </c>
      <c r="C232" s="104" t="s">
        <v>2019</v>
      </c>
      <c r="D232" s="104" t="s">
        <v>471</v>
      </c>
      <c r="E232" s="104" t="s">
        <v>472</v>
      </c>
      <c r="F232" s="104" t="s">
        <v>2839</v>
      </c>
      <c r="G232" s="104" t="s">
        <v>2909</v>
      </c>
      <c r="H232" s="104" t="s">
        <v>2895</v>
      </c>
      <c r="I232" s="117" t="s">
        <v>2827</v>
      </c>
      <c r="J232" s="104" t="s">
        <v>2828</v>
      </c>
      <c r="K232" s="108">
        <v>2245082.41</v>
      </c>
      <c r="L232" s="108">
        <v>4245721</v>
      </c>
      <c r="M232" s="108">
        <v>353810.08333333337</v>
      </c>
      <c r="N232" s="108">
        <v>121524.45999999999</v>
      </c>
      <c r="O232" s="108">
        <v>-232285.62333333338</v>
      </c>
      <c r="P232" s="105">
        <v>-65.652629553378574</v>
      </c>
      <c r="Q232" s="104" t="s">
        <v>2891</v>
      </c>
    </row>
    <row r="233" spans="1:17" ht="24.75" hidden="1" customHeight="1">
      <c r="A233" s="103">
        <v>44135</v>
      </c>
      <c r="B233" s="104" t="s">
        <v>16</v>
      </c>
      <c r="C233" s="104" t="s">
        <v>2019</v>
      </c>
      <c r="D233" s="104" t="s">
        <v>471</v>
      </c>
      <c r="E233" s="104" t="s">
        <v>472</v>
      </c>
      <c r="F233" s="104" t="s">
        <v>2839</v>
      </c>
      <c r="G233" s="104" t="s">
        <v>2909</v>
      </c>
      <c r="H233" s="104" t="s">
        <v>2895</v>
      </c>
      <c r="I233" s="117" t="s">
        <v>2829</v>
      </c>
      <c r="J233" s="104" t="s">
        <v>2830</v>
      </c>
      <c r="K233" s="108">
        <v>1541086.76</v>
      </c>
      <c r="L233" s="108">
        <v>2626953</v>
      </c>
      <c r="M233" s="108">
        <v>218912.75</v>
      </c>
      <c r="N233" s="108">
        <v>153854.42000000001</v>
      </c>
      <c r="O233" s="108">
        <v>-65058.33</v>
      </c>
      <c r="P233" s="105">
        <v>-29.718840040152983</v>
      </c>
      <c r="Q233" s="104" t="s">
        <v>2891</v>
      </c>
    </row>
    <row r="234" spans="1:17" ht="24.75" hidden="1" customHeight="1">
      <c r="A234" s="103">
        <v>44135</v>
      </c>
      <c r="B234" s="104" t="s">
        <v>16</v>
      </c>
      <c r="C234" s="104" t="s">
        <v>2019</v>
      </c>
      <c r="D234" s="104" t="s">
        <v>471</v>
      </c>
      <c r="E234" s="104" t="s">
        <v>472</v>
      </c>
      <c r="F234" s="104" t="s">
        <v>2839</v>
      </c>
      <c r="G234" s="104" t="s">
        <v>2909</v>
      </c>
      <c r="H234" s="104" t="s">
        <v>2895</v>
      </c>
      <c r="I234" s="117" t="s">
        <v>2831</v>
      </c>
      <c r="J234" s="104" t="s">
        <v>2832</v>
      </c>
      <c r="K234" s="108">
        <v>2152732.12</v>
      </c>
      <c r="L234" s="108">
        <v>1272520</v>
      </c>
      <c r="M234" s="108">
        <v>106043.33333333334</v>
      </c>
      <c r="N234" s="108">
        <v>105996</v>
      </c>
      <c r="O234" s="108">
        <v>-47.333333333333336</v>
      </c>
      <c r="P234" s="105">
        <v>-4.4635840694055892E-2</v>
      </c>
      <c r="Q234" s="104" t="s">
        <v>2891</v>
      </c>
    </row>
    <row r="235" spans="1:17" ht="24.75" hidden="1" customHeight="1">
      <c r="A235" s="103">
        <v>44135</v>
      </c>
      <c r="B235" s="104" t="s">
        <v>16</v>
      </c>
      <c r="C235" s="104" t="s">
        <v>2019</v>
      </c>
      <c r="D235" s="104" t="s">
        <v>471</v>
      </c>
      <c r="E235" s="104" t="s">
        <v>472</v>
      </c>
      <c r="F235" s="104" t="s">
        <v>2839</v>
      </c>
      <c r="G235" s="104" t="s">
        <v>2909</v>
      </c>
      <c r="H235" s="104" t="s">
        <v>2895</v>
      </c>
      <c r="I235" s="117" t="s">
        <v>2833</v>
      </c>
      <c r="J235" s="104" t="s">
        <v>2834</v>
      </c>
      <c r="K235" s="108">
        <v>1771390.78</v>
      </c>
      <c r="L235" s="108">
        <v>4662000</v>
      </c>
      <c r="M235" s="108">
        <v>388500</v>
      </c>
      <c r="N235" s="108">
        <v>150295.82</v>
      </c>
      <c r="O235" s="108">
        <v>-238204.18</v>
      </c>
      <c r="P235" s="105">
        <v>-61.313817245817248</v>
      </c>
      <c r="Q235" s="104" t="s">
        <v>2891</v>
      </c>
    </row>
    <row r="236" spans="1:17" ht="24.75" hidden="1" customHeight="1">
      <c r="A236" s="103">
        <v>44135</v>
      </c>
      <c r="B236" s="104" t="s">
        <v>16</v>
      </c>
      <c r="C236" s="104" t="s">
        <v>2019</v>
      </c>
      <c r="D236" s="104" t="s">
        <v>471</v>
      </c>
      <c r="E236" s="104" t="s">
        <v>472</v>
      </c>
      <c r="F236" s="104" t="s">
        <v>2839</v>
      </c>
      <c r="G236" s="104" t="s">
        <v>2909</v>
      </c>
      <c r="H236" s="104" t="s">
        <v>2895</v>
      </c>
      <c r="I236" s="117" t="s">
        <v>2835</v>
      </c>
      <c r="J236" s="104" t="s">
        <v>2836</v>
      </c>
      <c r="K236" s="108">
        <v>24317.07</v>
      </c>
      <c r="L236" s="108">
        <v>150000</v>
      </c>
      <c r="M236" s="108">
        <v>12500</v>
      </c>
      <c r="N236" s="108">
        <v>0</v>
      </c>
      <c r="O236" s="108">
        <v>-12500</v>
      </c>
      <c r="P236" s="105">
        <v>-100</v>
      </c>
      <c r="Q236" s="104" t="s">
        <v>2891</v>
      </c>
    </row>
    <row r="237" spans="1:17" ht="24.75" hidden="1" customHeight="1">
      <c r="A237" s="103">
        <v>44135</v>
      </c>
      <c r="B237" s="104" t="s">
        <v>16</v>
      </c>
      <c r="C237" s="104" t="s">
        <v>2019</v>
      </c>
      <c r="D237" s="104" t="s">
        <v>471</v>
      </c>
      <c r="E237" s="104" t="s">
        <v>472</v>
      </c>
      <c r="F237" s="104" t="s">
        <v>2839</v>
      </c>
      <c r="G237" s="104" t="s">
        <v>2909</v>
      </c>
      <c r="H237" s="104" t="s">
        <v>2895</v>
      </c>
      <c r="I237" s="117" t="s">
        <v>2837</v>
      </c>
      <c r="J237" s="104" t="s">
        <v>2838</v>
      </c>
      <c r="K237" s="108">
        <v>4822466.3899999997</v>
      </c>
      <c r="L237" s="108">
        <v>6290454.9000000004</v>
      </c>
      <c r="M237" s="108">
        <v>524204.57500000001</v>
      </c>
      <c r="N237" s="108">
        <v>858</v>
      </c>
      <c r="O237" s="108">
        <v>-523346.57500000001</v>
      </c>
      <c r="P237" s="105">
        <v>-99.83632344299933</v>
      </c>
      <c r="Q237" s="104" t="s">
        <v>2891</v>
      </c>
    </row>
    <row r="238" spans="1:17" ht="24.75" hidden="1" customHeight="1">
      <c r="A238" s="103">
        <v>44135</v>
      </c>
      <c r="B238" s="104" t="s">
        <v>16</v>
      </c>
      <c r="C238" s="104" t="s">
        <v>2019</v>
      </c>
      <c r="D238" s="104" t="s">
        <v>471</v>
      </c>
      <c r="E238" s="104" t="s">
        <v>472</v>
      </c>
      <c r="F238" s="104" t="s">
        <v>2839</v>
      </c>
      <c r="G238" s="104" t="s">
        <v>2909</v>
      </c>
      <c r="H238" s="104" t="s">
        <v>2895</v>
      </c>
      <c r="I238" s="117" t="s">
        <v>2872</v>
      </c>
      <c r="J238" s="104" t="s">
        <v>2873</v>
      </c>
      <c r="K238" s="108">
        <v>0</v>
      </c>
      <c r="L238" s="111"/>
      <c r="M238" s="111"/>
      <c r="N238" s="108">
        <v>0</v>
      </c>
      <c r="O238" s="111"/>
      <c r="P238" s="106"/>
      <c r="Q238" s="104" t="s">
        <v>2917</v>
      </c>
    </row>
    <row r="239" spans="1:17" ht="24.75" hidden="1" customHeight="1">
      <c r="A239" s="103">
        <v>44135</v>
      </c>
      <c r="B239" s="104" t="s">
        <v>16</v>
      </c>
      <c r="C239" s="104" t="s">
        <v>2019</v>
      </c>
      <c r="D239" s="104" t="s">
        <v>471</v>
      </c>
      <c r="E239" s="104" t="s">
        <v>472</v>
      </c>
      <c r="F239" s="104" t="s">
        <v>2911</v>
      </c>
      <c r="G239" s="104" t="s">
        <v>2910</v>
      </c>
      <c r="H239" s="104" t="s">
        <v>1944</v>
      </c>
      <c r="I239" s="109" t="s">
        <v>2852</v>
      </c>
      <c r="J239" s="104" t="s">
        <v>2912</v>
      </c>
      <c r="K239" s="108">
        <v>8394598.0399999991</v>
      </c>
      <c r="L239" s="108">
        <v>8394598.0399999991</v>
      </c>
      <c r="M239" s="108">
        <v>699549.83666666667</v>
      </c>
      <c r="N239" s="108">
        <v>8412715.2399999816</v>
      </c>
      <c r="O239" s="108">
        <v>7713165.4033333128</v>
      </c>
      <c r="P239" s="105">
        <v>1102.5898369280319</v>
      </c>
      <c r="Q239" s="104" t="s">
        <v>2891</v>
      </c>
    </row>
    <row r="240" spans="1:17" ht="24.75" hidden="1" customHeight="1">
      <c r="A240" s="103">
        <v>44135</v>
      </c>
      <c r="B240" s="104" t="s">
        <v>16</v>
      </c>
      <c r="C240" s="104" t="s">
        <v>2019</v>
      </c>
      <c r="D240" s="104" t="s">
        <v>471</v>
      </c>
      <c r="E240" s="104" t="s">
        <v>472</v>
      </c>
      <c r="F240" s="104" t="s">
        <v>2913</v>
      </c>
      <c r="G240" s="104" t="s">
        <v>2914</v>
      </c>
      <c r="H240" s="104" t="s">
        <v>1944</v>
      </c>
      <c r="I240" s="109" t="s">
        <v>2853</v>
      </c>
      <c r="J240" s="104" t="s">
        <v>2915</v>
      </c>
      <c r="K240" s="108">
        <v>23159578.579999998</v>
      </c>
      <c r="L240" s="108">
        <v>23159578.579999998</v>
      </c>
      <c r="M240" s="108">
        <v>1929964.8816666668</v>
      </c>
      <c r="N240" s="108">
        <v>21768067.120000001</v>
      </c>
      <c r="O240" s="108">
        <v>19838102.238333333</v>
      </c>
      <c r="P240" s="105">
        <v>1027.8996486817766</v>
      </c>
      <c r="Q240" s="104" t="s">
        <v>2891</v>
      </c>
    </row>
    <row r="241" spans="1:17" ht="24.75" hidden="1" customHeight="1">
      <c r="A241" s="103">
        <v>44135</v>
      </c>
      <c r="B241" s="104" t="s">
        <v>16</v>
      </c>
      <c r="C241" s="104" t="s">
        <v>2019</v>
      </c>
      <c r="D241" s="104" t="s">
        <v>471</v>
      </c>
      <c r="E241" s="104" t="s">
        <v>472</v>
      </c>
      <c r="F241" s="104" t="s">
        <v>2913</v>
      </c>
      <c r="G241" s="104" t="s">
        <v>2914</v>
      </c>
      <c r="H241" s="104" t="s">
        <v>1944</v>
      </c>
      <c r="I241" s="109" t="s">
        <v>2854</v>
      </c>
      <c r="J241" s="104" t="s">
        <v>2916</v>
      </c>
      <c r="K241" s="108">
        <v>28768839.829999998</v>
      </c>
      <c r="L241" s="108">
        <v>-28768839.829999998</v>
      </c>
      <c r="M241" s="108">
        <v>-2397403.3191666664</v>
      </c>
      <c r="N241" s="108">
        <v>-27726206.859999999</v>
      </c>
      <c r="O241" s="108">
        <v>-25328803.540833332</v>
      </c>
      <c r="P241" s="105">
        <v>1056.5099054604455</v>
      </c>
      <c r="Q241" s="104" t="s">
        <v>2891</v>
      </c>
    </row>
    <row r="242" spans="1:17" ht="24.75" hidden="1" customHeight="1">
      <c r="A242" s="103">
        <v>44135</v>
      </c>
      <c r="B242" s="104" t="s">
        <v>16</v>
      </c>
      <c r="C242" s="104" t="s">
        <v>2019</v>
      </c>
      <c r="D242" s="104" t="s">
        <v>473</v>
      </c>
      <c r="E242" s="104" t="s">
        <v>474</v>
      </c>
      <c r="F242" s="104" t="s">
        <v>2811</v>
      </c>
      <c r="G242" s="104" t="s">
        <v>2909</v>
      </c>
      <c r="H242" s="104" t="s">
        <v>2895</v>
      </c>
      <c r="I242" s="109" t="s">
        <v>2790</v>
      </c>
      <c r="J242" s="104" t="s">
        <v>2791</v>
      </c>
      <c r="K242" s="108">
        <v>25271809.829999998</v>
      </c>
      <c r="L242" s="108">
        <v>39785634.640000001</v>
      </c>
      <c r="M242" s="108">
        <v>3315469.5533333332</v>
      </c>
      <c r="N242" s="108">
        <v>909396.32000000007</v>
      </c>
      <c r="O242" s="108">
        <v>-2406073.2333333334</v>
      </c>
      <c r="P242" s="105">
        <v>-72.571115331591457</v>
      </c>
      <c r="Q242" s="104" t="s">
        <v>2890</v>
      </c>
    </row>
    <row r="243" spans="1:17" ht="24.75" hidden="1" customHeight="1">
      <c r="A243" s="103">
        <v>44135</v>
      </c>
      <c r="B243" s="104" t="s">
        <v>16</v>
      </c>
      <c r="C243" s="104" t="s">
        <v>2019</v>
      </c>
      <c r="D243" s="104" t="s">
        <v>473</v>
      </c>
      <c r="E243" s="104" t="s">
        <v>474</v>
      </c>
      <c r="F243" s="104" t="s">
        <v>2811</v>
      </c>
      <c r="G243" s="104" t="s">
        <v>2909</v>
      </c>
      <c r="H243" s="104" t="s">
        <v>2895</v>
      </c>
      <c r="I243" s="109" t="s">
        <v>2792</v>
      </c>
      <c r="J243" s="104" t="s">
        <v>2793</v>
      </c>
      <c r="K243" s="108">
        <v>65943.67</v>
      </c>
      <c r="L243" s="108">
        <v>130000</v>
      </c>
      <c r="M243" s="108">
        <v>10833.333333333332</v>
      </c>
      <c r="N243" s="108">
        <v>5150</v>
      </c>
      <c r="O243" s="108">
        <v>-5683.333333333333</v>
      </c>
      <c r="P243" s="105">
        <v>-52.46153846153846</v>
      </c>
      <c r="Q243" s="104" t="s">
        <v>2890</v>
      </c>
    </row>
    <row r="244" spans="1:17" ht="24.75" hidden="1" customHeight="1">
      <c r="A244" s="103">
        <v>44135</v>
      </c>
      <c r="B244" s="104" t="s">
        <v>16</v>
      </c>
      <c r="C244" s="104" t="s">
        <v>2019</v>
      </c>
      <c r="D244" s="104" t="s">
        <v>473</v>
      </c>
      <c r="E244" s="104" t="s">
        <v>474</v>
      </c>
      <c r="F244" s="104" t="s">
        <v>2811</v>
      </c>
      <c r="G244" s="104" t="s">
        <v>2909</v>
      </c>
      <c r="H244" s="104" t="s">
        <v>2895</v>
      </c>
      <c r="I244" s="109" t="s">
        <v>2794</v>
      </c>
      <c r="J244" s="104" t="s">
        <v>2795</v>
      </c>
      <c r="K244" s="108">
        <v>60945.51</v>
      </c>
      <c r="L244" s="108">
        <v>150000</v>
      </c>
      <c r="M244" s="108">
        <v>12500</v>
      </c>
      <c r="N244" s="108">
        <v>0</v>
      </c>
      <c r="O244" s="108">
        <v>-12500</v>
      </c>
      <c r="P244" s="105">
        <v>-100</v>
      </c>
      <c r="Q244" s="104" t="s">
        <v>2890</v>
      </c>
    </row>
    <row r="245" spans="1:17" ht="24.75" hidden="1" customHeight="1">
      <c r="A245" s="103">
        <v>44135</v>
      </c>
      <c r="B245" s="104" t="s">
        <v>16</v>
      </c>
      <c r="C245" s="104" t="s">
        <v>2019</v>
      </c>
      <c r="D245" s="104" t="s">
        <v>473</v>
      </c>
      <c r="E245" s="104" t="s">
        <v>474</v>
      </c>
      <c r="F245" s="104" t="s">
        <v>2811</v>
      </c>
      <c r="G245" s="104" t="s">
        <v>2909</v>
      </c>
      <c r="H245" s="104" t="s">
        <v>2895</v>
      </c>
      <c r="I245" s="109" t="s">
        <v>2865</v>
      </c>
      <c r="J245" s="104" t="s">
        <v>2796</v>
      </c>
      <c r="K245" s="108">
        <v>478653.53</v>
      </c>
      <c r="L245" s="108">
        <v>1165932</v>
      </c>
      <c r="M245" s="108">
        <v>97161</v>
      </c>
      <c r="N245" s="108">
        <v>57636.5</v>
      </c>
      <c r="O245" s="108">
        <v>-39524.5</v>
      </c>
      <c r="P245" s="105">
        <v>-40.679387820215929</v>
      </c>
      <c r="Q245" s="104" t="s">
        <v>2890</v>
      </c>
    </row>
    <row r="246" spans="1:17" ht="24.75" hidden="1" customHeight="1">
      <c r="A246" s="103">
        <v>44135</v>
      </c>
      <c r="B246" s="104" t="s">
        <v>16</v>
      </c>
      <c r="C246" s="104" t="s">
        <v>2019</v>
      </c>
      <c r="D246" s="104" t="s">
        <v>473</v>
      </c>
      <c r="E246" s="104" t="s">
        <v>474</v>
      </c>
      <c r="F246" s="104" t="s">
        <v>2811</v>
      </c>
      <c r="G246" s="104" t="s">
        <v>2909</v>
      </c>
      <c r="H246" s="104" t="s">
        <v>2895</v>
      </c>
      <c r="I246" s="109" t="s">
        <v>2797</v>
      </c>
      <c r="J246" s="104" t="s">
        <v>2798</v>
      </c>
      <c r="K246" s="108">
        <v>3370664.75</v>
      </c>
      <c r="L246" s="108">
        <v>6479000</v>
      </c>
      <c r="M246" s="108">
        <v>539916.66666666674</v>
      </c>
      <c r="N246" s="108">
        <v>398439.25</v>
      </c>
      <c r="O246" s="108">
        <v>-141477.41666666666</v>
      </c>
      <c r="P246" s="105">
        <v>-26.203565365025465</v>
      </c>
      <c r="Q246" s="104" t="s">
        <v>2890</v>
      </c>
    </row>
    <row r="247" spans="1:17" ht="24.75" hidden="1" customHeight="1">
      <c r="A247" s="103">
        <v>44135</v>
      </c>
      <c r="B247" s="104" t="s">
        <v>16</v>
      </c>
      <c r="C247" s="104" t="s">
        <v>2019</v>
      </c>
      <c r="D247" s="104" t="s">
        <v>473</v>
      </c>
      <c r="E247" s="104" t="s">
        <v>474</v>
      </c>
      <c r="F247" s="104" t="s">
        <v>2811</v>
      </c>
      <c r="G247" s="104" t="s">
        <v>2909</v>
      </c>
      <c r="H247" s="104" t="s">
        <v>2895</v>
      </c>
      <c r="I247" s="109" t="s">
        <v>2799</v>
      </c>
      <c r="J247" s="104" t="s">
        <v>2800</v>
      </c>
      <c r="K247" s="108">
        <v>815056.32</v>
      </c>
      <c r="L247" s="108">
        <v>1612462.55</v>
      </c>
      <c r="M247" s="108">
        <v>134371.87916666668</v>
      </c>
      <c r="N247" s="108">
        <v>106201.08</v>
      </c>
      <c r="O247" s="108">
        <v>-28170.799166666668</v>
      </c>
      <c r="P247" s="105">
        <v>-20.964802562391295</v>
      </c>
      <c r="Q247" s="104" t="s">
        <v>2890</v>
      </c>
    </row>
    <row r="248" spans="1:17" ht="24.75" hidden="1" customHeight="1">
      <c r="A248" s="103">
        <v>44135</v>
      </c>
      <c r="B248" s="104" t="s">
        <v>16</v>
      </c>
      <c r="C248" s="104" t="s">
        <v>2019</v>
      </c>
      <c r="D248" s="104" t="s">
        <v>473</v>
      </c>
      <c r="E248" s="104" t="s">
        <v>474</v>
      </c>
      <c r="F248" s="104" t="s">
        <v>2811</v>
      </c>
      <c r="G248" s="104" t="s">
        <v>2909</v>
      </c>
      <c r="H248" s="104" t="s">
        <v>2895</v>
      </c>
      <c r="I248" s="109" t="s">
        <v>2801</v>
      </c>
      <c r="J248" s="104" t="s">
        <v>2802</v>
      </c>
      <c r="K248" s="108">
        <v>69210.600000000006</v>
      </c>
      <c r="L248" s="108">
        <v>141336</v>
      </c>
      <c r="M248" s="108">
        <v>11778</v>
      </c>
      <c r="N248" s="108">
        <v>3000</v>
      </c>
      <c r="O248" s="108">
        <v>-8778</v>
      </c>
      <c r="P248" s="105">
        <v>-74.528782475802345</v>
      </c>
      <c r="Q248" s="104" t="s">
        <v>2890</v>
      </c>
    </row>
    <row r="249" spans="1:17" ht="24.75" hidden="1" customHeight="1">
      <c r="A249" s="103">
        <v>44135</v>
      </c>
      <c r="B249" s="104" t="s">
        <v>16</v>
      </c>
      <c r="C249" s="104" t="s">
        <v>2019</v>
      </c>
      <c r="D249" s="104" t="s">
        <v>473</v>
      </c>
      <c r="E249" s="104" t="s">
        <v>474</v>
      </c>
      <c r="F249" s="104" t="s">
        <v>2811</v>
      </c>
      <c r="G249" s="104" t="s">
        <v>2909</v>
      </c>
      <c r="H249" s="104" t="s">
        <v>2895</v>
      </c>
      <c r="I249" s="109" t="s">
        <v>2803</v>
      </c>
      <c r="J249" s="104" t="s">
        <v>2804</v>
      </c>
      <c r="K249" s="108">
        <v>2257262.15</v>
      </c>
      <c r="L249" s="108">
        <v>4408000</v>
      </c>
      <c r="M249" s="108">
        <v>367333.33333333337</v>
      </c>
      <c r="N249" s="108">
        <v>316823</v>
      </c>
      <c r="O249" s="108">
        <v>-50510.333333333343</v>
      </c>
      <c r="P249" s="105">
        <v>-13.750544464609801</v>
      </c>
      <c r="Q249" s="104" t="s">
        <v>2890</v>
      </c>
    </row>
    <row r="250" spans="1:17" ht="24.75" hidden="1" customHeight="1">
      <c r="A250" s="103">
        <v>44135</v>
      </c>
      <c r="B250" s="104" t="s">
        <v>16</v>
      </c>
      <c r="C250" s="104" t="s">
        <v>2019</v>
      </c>
      <c r="D250" s="104" t="s">
        <v>473</v>
      </c>
      <c r="E250" s="104" t="s">
        <v>474</v>
      </c>
      <c r="F250" s="104" t="s">
        <v>2811</v>
      </c>
      <c r="G250" s="104" t="s">
        <v>2909</v>
      </c>
      <c r="H250" s="104" t="s">
        <v>2895</v>
      </c>
      <c r="I250" s="109" t="s">
        <v>2805</v>
      </c>
      <c r="J250" s="104" t="s">
        <v>2806</v>
      </c>
      <c r="K250" s="108">
        <v>17443327.969999999</v>
      </c>
      <c r="L250" s="108">
        <v>35733025.32</v>
      </c>
      <c r="M250" s="108">
        <v>2977752.11</v>
      </c>
      <c r="N250" s="108">
        <v>2810250</v>
      </c>
      <c r="O250" s="108">
        <v>-167502.10999999999</v>
      </c>
      <c r="P250" s="105">
        <v>-5.6251193454783586</v>
      </c>
      <c r="Q250" s="104" t="s">
        <v>2890</v>
      </c>
    </row>
    <row r="251" spans="1:17" ht="24.75" hidden="1" customHeight="1">
      <c r="A251" s="103">
        <v>44135</v>
      </c>
      <c r="B251" s="104" t="s">
        <v>16</v>
      </c>
      <c r="C251" s="104" t="s">
        <v>2019</v>
      </c>
      <c r="D251" s="104" t="s">
        <v>473</v>
      </c>
      <c r="E251" s="104" t="s">
        <v>474</v>
      </c>
      <c r="F251" s="104" t="s">
        <v>2811</v>
      </c>
      <c r="G251" s="104" t="s">
        <v>2909</v>
      </c>
      <c r="H251" s="104" t="s">
        <v>2895</v>
      </c>
      <c r="I251" s="109" t="s">
        <v>2807</v>
      </c>
      <c r="J251" s="104" t="s">
        <v>2808</v>
      </c>
      <c r="K251" s="108">
        <v>4280800.92</v>
      </c>
      <c r="L251" s="108">
        <v>8494350</v>
      </c>
      <c r="M251" s="108">
        <v>707862.5</v>
      </c>
      <c r="N251" s="108">
        <v>446448.43000000005</v>
      </c>
      <c r="O251" s="108">
        <v>-261414.07</v>
      </c>
      <c r="P251" s="105">
        <v>-36.930063395080261</v>
      </c>
      <c r="Q251" s="104" t="s">
        <v>2890</v>
      </c>
    </row>
    <row r="252" spans="1:17" ht="24.75" hidden="1" customHeight="1">
      <c r="A252" s="103">
        <v>44135</v>
      </c>
      <c r="B252" s="104" t="s">
        <v>16</v>
      </c>
      <c r="C252" s="104" t="s">
        <v>2019</v>
      </c>
      <c r="D252" s="104" t="s">
        <v>473</v>
      </c>
      <c r="E252" s="104" t="s">
        <v>474</v>
      </c>
      <c r="F252" s="104" t="s">
        <v>2811</v>
      </c>
      <c r="G252" s="104" t="s">
        <v>2909</v>
      </c>
      <c r="H252" s="104" t="s">
        <v>2895</v>
      </c>
      <c r="I252" s="109" t="s">
        <v>2870</v>
      </c>
      <c r="J252" s="104" t="s">
        <v>2871</v>
      </c>
      <c r="K252" s="108">
        <v>0</v>
      </c>
      <c r="L252" s="111"/>
      <c r="M252" s="111"/>
      <c r="N252" s="108">
        <v>0</v>
      </c>
      <c r="O252" s="111"/>
      <c r="P252" s="106"/>
      <c r="Q252" s="104" t="s">
        <v>2917</v>
      </c>
    </row>
    <row r="253" spans="1:17" ht="24.75" hidden="1" customHeight="1">
      <c r="A253" s="103">
        <v>44135</v>
      </c>
      <c r="B253" s="104" t="s">
        <v>16</v>
      </c>
      <c r="C253" s="104" t="s">
        <v>2019</v>
      </c>
      <c r="D253" s="104" t="s">
        <v>473</v>
      </c>
      <c r="E253" s="104" t="s">
        <v>474</v>
      </c>
      <c r="F253" s="104" t="s">
        <v>2811</v>
      </c>
      <c r="G253" s="104" t="s">
        <v>2909</v>
      </c>
      <c r="H253" s="104" t="s">
        <v>2895</v>
      </c>
      <c r="I253" s="109" t="s">
        <v>2809</v>
      </c>
      <c r="J253" s="104" t="s">
        <v>2810</v>
      </c>
      <c r="K253" s="108">
        <v>825041.73</v>
      </c>
      <c r="L253" s="108">
        <v>1332944.9099999999</v>
      </c>
      <c r="M253" s="108">
        <v>111078.74249999999</v>
      </c>
      <c r="N253" s="108">
        <v>0</v>
      </c>
      <c r="O253" s="108">
        <v>-111078.74249999999</v>
      </c>
      <c r="P253" s="105">
        <v>-100</v>
      </c>
      <c r="Q253" s="104" t="s">
        <v>2890</v>
      </c>
    </row>
    <row r="254" spans="1:17" ht="24.75" hidden="1" customHeight="1">
      <c r="A254" s="103">
        <v>44135</v>
      </c>
      <c r="B254" s="104" t="s">
        <v>16</v>
      </c>
      <c r="C254" s="104" t="s">
        <v>2019</v>
      </c>
      <c r="D254" s="104" t="s">
        <v>473</v>
      </c>
      <c r="E254" s="104" t="s">
        <v>474</v>
      </c>
      <c r="F254" s="104" t="s">
        <v>2839</v>
      </c>
      <c r="G254" s="104" t="s">
        <v>2909</v>
      </c>
      <c r="H254" s="104" t="s">
        <v>2895</v>
      </c>
      <c r="I254" s="116" t="s">
        <v>2812</v>
      </c>
      <c r="J254" s="104" t="s">
        <v>2813</v>
      </c>
      <c r="K254" s="108">
        <v>5638451.5999999996</v>
      </c>
      <c r="L254" s="108">
        <v>7919682.9699999997</v>
      </c>
      <c r="M254" s="108">
        <v>659973.58083333343</v>
      </c>
      <c r="N254" s="108">
        <v>389277.5</v>
      </c>
      <c r="O254" s="108">
        <v>-270696.08083333331</v>
      </c>
      <c r="P254" s="105">
        <v>-41.016199541128856</v>
      </c>
      <c r="Q254" s="104" t="s">
        <v>2891</v>
      </c>
    </row>
    <row r="255" spans="1:17" ht="24.75" hidden="1" customHeight="1">
      <c r="A255" s="103">
        <v>44135</v>
      </c>
      <c r="B255" s="104" t="s">
        <v>16</v>
      </c>
      <c r="C255" s="104" t="s">
        <v>2019</v>
      </c>
      <c r="D255" s="104" t="s">
        <v>473</v>
      </c>
      <c r="E255" s="104" t="s">
        <v>474</v>
      </c>
      <c r="F255" s="104" t="s">
        <v>2839</v>
      </c>
      <c r="G255" s="104" t="s">
        <v>2909</v>
      </c>
      <c r="H255" s="104" t="s">
        <v>2895</v>
      </c>
      <c r="I255" s="116" t="s">
        <v>2814</v>
      </c>
      <c r="J255" s="104" t="s">
        <v>2815</v>
      </c>
      <c r="K255" s="108">
        <v>769806.97</v>
      </c>
      <c r="L255" s="108">
        <v>1713817.16</v>
      </c>
      <c r="M255" s="108">
        <v>142818.09666666668</v>
      </c>
      <c r="N255" s="108">
        <v>101617.83</v>
      </c>
      <c r="O255" s="108">
        <v>-41200.26666666667</v>
      </c>
      <c r="P255" s="105">
        <v>-28.84807151773413</v>
      </c>
      <c r="Q255" s="104" t="s">
        <v>2891</v>
      </c>
    </row>
    <row r="256" spans="1:17" ht="24.75" hidden="1" customHeight="1">
      <c r="A256" s="103">
        <v>44135</v>
      </c>
      <c r="B256" s="104" t="s">
        <v>16</v>
      </c>
      <c r="C256" s="104" t="s">
        <v>2019</v>
      </c>
      <c r="D256" s="104" t="s">
        <v>473</v>
      </c>
      <c r="E256" s="104" t="s">
        <v>474</v>
      </c>
      <c r="F256" s="104" t="s">
        <v>2839</v>
      </c>
      <c r="G256" s="104" t="s">
        <v>2909</v>
      </c>
      <c r="H256" s="104" t="s">
        <v>2895</v>
      </c>
      <c r="I256" s="116" t="s">
        <v>2816</v>
      </c>
      <c r="J256" s="104" t="s">
        <v>2817</v>
      </c>
      <c r="K256" s="108">
        <v>126937.17</v>
      </c>
      <c r="L256" s="108">
        <v>416992.64</v>
      </c>
      <c r="M256" s="108">
        <v>34749.386666666665</v>
      </c>
      <c r="N256" s="108">
        <v>9680</v>
      </c>
      <c r="O256" s="108">
        <v>-25069.386666666669</v>
      </c>
      <c r="P256" s="105">
        <v>-72.143393226316888</v>
      </c>
      <c r="Q256" s="104" t="s">
        <v>2891</v>
      </c>
    </row>
    <row r="257" spans="1:17" ht="24.75" hidden="1" customHeight="1">
      <c r="A257" s="103">
        <v>44135</v>
      </c>
      <c r="B257" s="104" t="s">
        <v>16</v>
      </c>
      <c r="C257" s="104" t="s">
        <v>2019</v>
      </c>
      <c r="D257" s="104" t="s">
        <v>473</v>
      </c>
      <c r="E257" s="104" t="s">
        <v>474</v>
      </c>
      <c r="F257" s="104" t="s">
        <v>2839</v>
      </c>
      <c r="G257" s="104" t="s">
        <v>2909</v>
      </c>
      <c r="H257" s="104" t="s">
        <v>2895</v>
      </c>
      <c r="I257" s="116" t="s">
        <v>2818</v>
      </c>
      <c r="J257" s="104" t="s">
        <v>2819</v>
      </c>
      <c r="K257" s="108">
        <v>2313956.06</v>
      </c>
      <c r="L257" s="108">
        <v>3927524</v>
      </c>
      <c r="M257" s="108">
        <v>327293.66666666669</v>
      </c>
      <c r="N257" s="108">
        <v>5224.51</v>
      </c>
      <c r="O257" s="108">
        <v>-322069.15666666673</v>
      </c>
      <c r="P257" s="105">
        <v>-98.403724076542886</v>
      </c>
      <c r="Q257" s="104" t="s">
        <v>2891</v>
      </c>
    </row>
    <row r="258" spans="1:17" ht="24.75" hidden="1" customHeight="1">
      <c r="A258" s="103">
        <v>44135</v>
      </c>
      <c r="B258" s="104" t="s">
        <v>16</v>
      </c>
      <c r="C258" s="104" t="s">
        <v>2019</v>
      </c>
      <c r="D258" s="104" t="s">
        <v>473</v>
      </c>
      <c r="E258" s="104" t="s">
        <v>474</v>
      </c>
      <c r="F258" s="104" t="s">
        <v>2839</v>
      </c>
      <c r="G258" s="104" t="s">
        <v>2909</v>
      </c>
      <c r="H258" s="104" t="s">
        <v>2895</v>
      </c>
      <c r="I258" s="116" t="s">
        <v>2820</v>
      </c>
      <c r="J258" s="104" t="s">
        <v>2821</v>
      </c>
      <c r="K258" s="108">
        <v>19405884.539999999</v>
      </c>
      <c r="L258" s="108">
        <v>35733025.32</v>
      </c>
      <c r="M258" s="108">
        <v>2977752.11</v>
      </c>
      <c r="N258" s="108">
        <v>2810250</v>
      </c>
      <c r="O258" s="108">
        <v>-167502.10999999999</v>
      </c>
      <c r="P258" s="105">
        <v>-5.6251193454783586</v>
      </c>
      <c r="Q258" s="104" t="s">
        <v>2891</v>
      </c>
    </row>
    <row r="259" spans="1:17" ht="24.75" hidden="1" customHeight="1">
      <c r="A259" s="103">
        <v>44135</v>
      </c>
      <c r="B259" s="104" t="s">
        <v>16</v>
      </c>
      <c r="C259" s="104" t="s">
        <v>2019</v>
      </c>
      <c r="D259" s="104" t="s">
        <v>473</v>
      </c>
      <c r="E259" s="104" t="s">
        <v>474</v>
      </c>
      <c r="F259" s="104" t="s">
        <v>2839</v>
      </c>
      <c r="G259" s="104" t="s">
        <v>2909</v>
      </c>
      <c r="H259" s="104" t="s">
        <v>2895</v>
      </c>
      <c r="I259" s="116" t="s">
        <v>2822</v>
      </c>
      <c r="J259" s="104" t="s">
        <v>2846</v>
      </c>
      <c r="K259" s="108">
        <v>3341139.81</v>
      </c>
      <c r="L259" s="108">
        <v>4948344</v>
      </c>
      <c r="M259" s="108">
        <v>412362</v>
      </c>
      <c r="N259" s="108">
        <v>374325</v>
      </c>
      <c r="O259" s="108">
        <v>-38037</v>
      </c>
      <c r="P259" s="105">
        <v>-9.2241768155164632</v>
      </c>
      <c r="Q259" s="104" t="s">
        <v>2891</v>
      </c>
    </row>
    <row r="260" spans="1:17" ht="24.75" hidden="1" customHeight="1">
      <c r="A260" s="103">
        <v>44135</v>
      </c>
      <c r="B260" s="104" t="s">
        <v>16</v>
      </c>
      <c r="C260" s="104" t="s">
        <v>2019</v>
      </c>
      <c r="D260" s="104" t="s">
        <v>473</v>
      </c>
      <c r="E260" s="104" t="s">
        <v>474</v>
      </c>
      <c r="F260" s="104" t="s">
        <v>2839</v>
      </c>
      <c r="G260" s="104" t="s">
        <v>2909</v>
      </c>
      <c r="H260" s="104" t="s">
        <v>2895</v>
      </c>
      <c r="I260" s="116" t="s">
        <v>2823</v>
      </c>
      <c r="J260" s="104" t="s">
        <v>2824</v>
      </c>
      <c r="K260" s="108">
        <v>6762241.7599999998</v>
      </c>
      <c r="L260" s="108">
        <v>11970860</v>
      </c>
      <c r="M260" s="108">
        <v>997571.66666666674</v>
      </c>
      <c r="N260" s="108">
        <v>891490</v>
      </c>
      <c r="O260" s="108">
        <v>-106081.66666666667</v>
      </c>
      <c r="P260" s="105">
        <v>-10.633989537927935</v>
      </c>
      <c r="Q260" s="104" t="s">
        <v>2891</v>
      </c>
    </row>
    <row r="261" spans="1:17" ht="24.75" hidden="1" customHeight="1">
      <c r="A261" s="103">
        <v>44135</v>
      </c>
      <c r="B261" s="104" t="s">
        <v>16</v>
      </c>
      <c r="C261" s="104" t="s">
        <v>2019</v>
      </c>
      <c r="D261" s="104" t="s">
        <v>473</v>
      </c>
      <c r="E261" s="104" t="s">
        <v>474</v>
      </c>
      <c r="F261" s="104" t="s">
        <v>2839</v>
      </c>
      <c r="G261" s="104" t="s">
        <v>2909</v>
      </c>
      <c r="H261" s="104" t="s">
        <v>2895</v>
      </c>
      <c r="I261" s="116" t="s">
        <v>2825</v>
      </c>
      <c r="J261" s="104" t="s">
        <v>2826</v>
      </c>
      <c r="K261" s="108">
        <v>962082.96</v>
      </c>
      <c r="L261" s="108">
        <v>1911763.8</v>
      </c>
      <c r="M261" s="108">
        <v>159313.65</v>
      </c>
      <c r="N261" s="108">
        <v>125707.8</v>
      </c>
      <c r="O261" s="108">
        <v>-33605.85</v>
      </c>
      <c r="P261" s="105">
        <v>-21.09414353384032</v>
      </c>
      <c r="Q261" s="104" t="s">
        <v>2891</v>
      </c>
    </row>
    <row r="262" spans="1:17" ht="24.75" hidden="1" customHeight="1">
      <c r="A262" s="103">
        <v>44135</v>
      </c>
      <c r="B262" s="104" t="s">
        <v>16</v>
      </c>
      <c r="C262" s="104" t="s">
        <v>2019</v>
      </c>
      <c r="D262" s="104" t="s">
        <v>473</v>
      </c>
      <c r="E262" s="104" t="s">
        <v>474</v>
      </c>
      <c r="F262" s="104" t="s">
        <v>2839</v>
      </c>
      <c r="G262" s="104" t="s">
        <v>2909</v>
      </c>
      <c r="H262" s="104" t="s">
        <v>2895</v>
      </c>
      <c r="I262" s="116" t="s">
        <v>2827</v>
      </c>
      <c r="J262" s="104" t="s">
        <v>2828</v>
      </c>
      <c r="K262" s="108">
        <v>3030132.56</v>
      </c>
      <c r="L262" s="108">
        <v>5786557</v>
      </c>
      <c r="M262" s="108">
        <v>482213.08333333331</v>
      </c>
      <c r="N262" s="108">
        <v>360595.9</v>
      </c>
      <c r="O262" s="108">
        <v>-121617.18333333335</v>
      </c>
      <c r="P262" s="105">
        <v>-25.220631197446078</v>
      </c>
      <c r="Q262" s="104" t="s">
        <v>2891</v>
      </c>
    </row>
    <row r="263" spans="1:17" ht="24.75" hidden="1" customHeight="1">
      <c r="A263" s="103">
        <v>44135</v>
      </c>
      <c r="B263" s="104" t="s">
        <v>16</v>
      </c>
      <c r="C263" s="104" t="s">
        <v>2019</v>
      </c>
      <c r="D263" s="104" t="s">
        <v>473</v>
      </c>
      <c r="E263" s="104" t="s">
        <v>474</v>
      </c>
      <c r="F263" s="104" t="s">
        <v>2839</v>
      </c>
      <c r="G263" s="104" t="s">
        <v>2909</v>
      </c>
      <c r="H263" s="104" t="s">
        <v>2895</v>
      </c>
      <c r="I263" s="116" t="s">
        <v>2829</v>
      </c>
      <c r="J263" s="104" t="s">
        <v>2830</v>
      </c>
      <c r="K263" s="108">
        <v>1413567.88</v>
      </c>
      <c r="L263" s="108">
        <v>2433856</v>
      </c>
      <c r="M263" s="108">
        <v>202821.33333333337</v>
      </c>
      <c r="N263" s="108">
        <v>156791.14000000001</v>
      </c>
      <c r="O263" s="108">
        <v>-46030.193333333336</v>
      </c>
      <c r="P263" s="105">
        <v>-22.694946619684981</v>
      </c>
      <c r="Q263" s="104" t="s">
        <v>2891</v>
      </c>
    </row>
    <row r="264" spans="1:17" ht="24.75" hidden="1" customHeight="1">
      <c r="A264" s="103">
        <v>44135</v>
      </c>
      <c r="B264" s="104" t="s">
        <v>16</v>
      </c>
      <c r="C264" s="104" t="s">
        <v>2019</v>
      </c>
      <c r="D264" s="104" t="s">
        <v>473</v>
      </c>
      <c r="E264" s="104" t="s">
        <v>474</v>
      </c>
      <c r="F264" s="104" t="s">
        <v>2839</v>
      </c>
      <c r="G264" s="104" t="s">
        <v>2909</v>
      </c>
      <c r="H264" s="104" t="s">
        <v>2895</v>
      </c>
      <c r="I264" s="116" t="s">
        <v>2831</v>
      </c>
      <c r="J264" s="104" t="s">
        <v>2832</v>
      </c>
      <c r="K264" s="108">
        <v>1313311.06</v>
      </c>
      <c r="L264" s="108">
        <v>2550576.33</v>
      </c>
      <c r="M264" s="108">
        <v>212548.0275</v>
      </c>
      <c r="N264" s="108">
        <v>126531.68</v>
      </c>
      <c r="O264" s="108">
        <v>-86016.347500000003</v>
      </c>
      <c r="P264" s="105">
        <v>-40.469134675926355</v>
      </c>
      <c r="Q264" s="104" t="s">
        <v>2891</v>
      </c>
    </row>
    <row r="265" spans="1:17" ht="24.75" hidden="1" customHeight="1">
      <c r="A265" s="103">
        <v>44135</v>
      </c>
      <c r="B265" s="104" t="s">
        <v>16</v>
      </c>
      <c r="C265" s="104" t="s">
        <v>2019</v>
      </c>
      <c r="D265" s="104" t="s">
        <v>473</v>
      </c>
      <c r="E265" s="104" t="s">
        <v>474</v>
      </c>
      <c r="F265" s="104" t="s">
        <v>2839</v>
      </c>
      <c r="G265" s="104" t="s">
        <v>2909</v>
      </c>
      <c r="H265" s="104" t="s">
        <v>2895</v>
      </c>
      <c r="I265" s="116" t="s">
        <v>2833</v>
      </c>
      <c r="J265" s="104" t="s">
        <v>2834</v>
      </c>
      <c r="K265" s="108">
        <v>3598076.9</v>
      </c>
      <c r="L265" s="108">
        <v>6267642.8300000001</v>
      </c>
      <c r="M265" s="108">
        <v>522303.56916666671</v>
      </c>
      <c r="N265" s="108">
        <v>534870.89</v>
      </c>
      <c r="O265" s="108">
        <v>12567.320833333333</v>
      </c>
      <c r="P265" s="105">
        <v>2.4061334394831815</v>
      </c>
      <c r="Q265" s="104" t="s">
        <v>2890</v>
      </c>
    </row>
    <row r="266" spans="1:17" ht="24.75" hidden="1" customHeight="1">
      <c r="A266" s="103">
        <v>44135</v>
      </c>
      <c r="B266" s="104" t="s">
        <v>16</v>
      </c>
      <c r="C266" s="104" t="s">
        <v>2019</v>
      </c>
      <c r="D266" s="104" t="s">
        <v>473</v>
      </c>
      <c r="E266" s="104" t="s">
        <v>474</v>
      </c>
      <c r="F266" s="104" t="s">
        <v>2839</v>
      </c>
      <c r="G266" s="104" t="s">
        <v>2909</v>
      </c>
      <c r="H266" s="104" t="s">
        <v>2895</v>
      </c>
      <c r="I266" s="116" t="s">
        <v>2835</v>
      </c>
      <c r="J266" s="104" t="s">
        <v>2836</v>
      </c>
      <c r="K266" s="108">
        <v>46532.49</v>
      </c>
      <c r="L266" s="108">
        <v>63000</v>
      </c>
      <c r="M266" s="108">
        <v>5250</v>
      </c>
      <c r="N266" s="108">
        <v>3853.2</v>
      </c>
      <c r="O266" s="108">
        <v>-1396.8</v>
      </c>
      <c r="P266" s="105">
        <v>-26.605714285714289</v>
      </c>
      <c r="Q266" s="104" t="s">
        <v>2891</v>
      </c>
    </row>
    <row r="267" spans="1:17" ht="24.75" hidden="1" customHeight="1">
      <c r="A267" s="103">
        <v>44135</v>
      </c>
      <c r="B267" s="104" t="s">
        <v>16</v>
      </c>
      <c r="C267" s="104" t="s">
        <v>2019</v>
      </c>
      <c r="D267" s="104" t="s">
        <v>473</v>
      </c>
      <c r="E267" s="104" t="s">
        <v>474</v>
      </c>
      <c r="F267" s="104" t="s">
        <v>2839</v>
      </c>
      <c r="G267" s="104" t="s">
        <v>2909</v>
      </c>
      <c r="H267" s="104" t="s">
        <v>2895</v>
      </c>
      <c r="I267" s="116" t="s">
        <v>2837</v>
      </c>
      <c r="J267" s="104" t="s">
        <v>2838</v>
      </c>
      <c r="K267" s="108">
        <v>6216595.2199999997</v>
      </c>
      <c r="L267" s="108">
        <v>11509496</v>
      </c>
      <c r="M267" s="108">
        <v>959124.66666666663</v>
      </c>
      <c r="N267" s="108">
        <v>4000</v>
      </c>
      <c r="O267" s="108">
        <v>-955124.66666666663</v>
      </c>
      <c r="P267" s="105">
        <v>-99.582953067623464</v>
      </c>
      <c r="Q267" s="104" t="s">
        <v>2891</v>
      </c>
    </row>
    <row r="268" spans="1:17" ht="24.75" hidden="1" customHeight="1">
      <c r="A268" s="103">
        <v>44135</v>
      </c>
      <c r="B268" s="104" t="s">
        <v>16</v>
      </c>
      <c r="C268" s="104" t="s">
        <v>2019</v>
      </c>
      <c r="D268" s="104" t="s">
        <v>473</v>
      </c>
      <c r="E268" s="104" t="s">
        <v>474</v>
      </c>
      <c r="F268" s="104" t="s">
        <v>2839</v>
      </c>
      <c r="G268" s="104" t="s">
        <v>2909</v>
      </c>
      <c r="H268" s="104" t="s">
        <v>2895</v>
      </c>
      <c r="I268" s="116" t="s">
        <v>2872</v>
      </c>
      <c r="J268" s="104" t="s">
        <v>2873</v>
      </c>
      <c r="K268" s="108">
        <v>0</v>
      </c>
      <c r="L268" s="111"/>
      <c r="M268" s="111"/>
      <c r="N268" s="108">
        <v>0</v>
      </c>
      <c r="O268" s="111"/>
      <c r="P268" s="106"/>
      <c r="Q268" s="104" t="s">
        <v>2917</v>
      </c>
    </row>
    <row r="269" spans="1:17" ht="24.75" hidden="1" customHeight="1">
      <c r="A269" s="103">
        <v>44135</v>
      </c>
      <c r="B269" s="104" t="s">
        <v>16</v>
      </c>
      <c r="C269" s="104" t="s">
        <v>2019</v>
      </c>
      <c r="D269" s="104" t="s">
        <v>473</v>
      </c>
      <c r="E269" s="104" t="s">
        <v>474</v>
      </c>
      <c r="F269" s="104" t="s">
        <v>2911</v>
      </c>
      <c r="G269" s="104" t="s">
        <v>2910</v>
      </c>
      <c r="H269" s="104" t="s">
        <v>1944</v>
      </c>
      <c r="I269" s="110" t="s">
        <v>2852</v>
      </c>
      <c r="J269" s="104" t="s">
        <v>2912</v>
      </c>
      <c r="K269" s="108">
        <v>5159522.47</v>
      </c>
      <c r="L269" s="108">
        <v>5159522.47</v>
      </c>
      <c r="M269" s="108">
        <v>429960.20583333337</v>
      </c>
      <c r="N269" s="108">
        <v>6453457.4099999974</v>
      </c>
      <c r="O269" s="108">
        <v>6023497.2041666666</v>
      </c>
      <c r="P269" s="105">
        <v>1400.9429529628542</v>
      </c>
      <c r="Q269" s="104" t="s">
        <v>2891</v>
      </c>
    </row>
    <row r="270" spans="1:17" ht="24.75" hidden="1" customHeight="1">
      <c r="A270" s="103">
        <v>44135</v>
      </c>
      <c r="B270" s="104" t="s">
        <v>16</v>
      </c>
      <c r="C270" s="104" t="s">
        <v>2019</v>
      </c>
      <c r="D270" s="104" t="s">
        <v>473</v>
      </c>
      <c r="E270" s="104" t="s">
        <v>474</v>
      </c>
      <c r="F270" s="104" t="s">
        <v>2913</v>
      </c>
      <c r="G270" s="104" t="s">
        <v>2914</v>
      </c>
      <c r="H270" s="104" t="s">
        <v>1944</v>
      </c>
      <c r="I270" s="110" t="s">
        <v>2853</v>
      </c>
      <c r="J270" s="104" t="s">
        <v>2915</v>
      </c>
      <c r="K270" s="108">
        <v>27929360.649999999</v>
      </c>
      <c r="L270" s="108">
        <v>27929360.649999999</v>
      </c>
      <c r="M270" s="108">
        <v>2327446.7208333337</v>
      </c>
      <c r="N270" s="108">
        <v>23353855.620000001</v>
      </c>
      <c r="O270" s="108">
        <v>21026408.899166666</v>
      </c>
      <c r="P270" s="105">
        <v>903.41096580024998</v>
      </c>
      <c r="Q270" s="104" t="s">
        <v>2891</v>
      </c>
    </row>
    <row r="271" spans="1:17" ht="24.75" hidden="1" customHeight="1">
      <c r="A271" s="103">
        <v>44135</v>
      </c>
      <c r="B271" s="104" t="s">
        <v>16</v>
      </c>
      <c r="C271" s="104" t="s">
        <v>2019</v>
      </c>
      <c r="D271" s="104" t="s">
        <v>473</v>
      </c>
      <c r="E271" s="104" t="s">
        <v>474</v>
      </c>
      <c r="F271" s="104" t="s">
        <v>2913</v>
      </c>
      <c r="G271" s="104" t="s">
        <v>2914</v>
      </c>
      <c r="H271" s="104" t="s">
        <v>1944</v>
      </c>
      <c r="I271" s="110" t="s">
        <v>2854</v>
      </c>
      <c r="J271" s="104" t="s">
        <v>2916</v>
      </c>
      <c r="K271" s="108">
        <v>28460544.68</v>
      </c>
      <c r="L271" s="108">
        <v>-28460544.68</v>
      </c>
      <c r="M271" s="108">
        <v>-2371712.0566666666</v>
      </c>
      <c r="N271" s="108">
        <v>-22985134.330000002</v>
      </c>
      <c r="O271" s="108">
        <v>-20613422.273333333</v>
      </c>
      <c r="P271" s="105">
        <v>869.13679994967674</v>
      </c>
      <c r="Q271" s="104" t="s">
        <v>2891</v>
      </c>
    </row>
    <row r="272" spans="1:17" ht="24.75" hidden="1" customHeight="1">
      <c r="A272" s="103">
        <v>44135</v>
      </c>
      <c r="B272" s="104" t="s">
        <v>16</v>
      </c>
      <c r="C272" s="104" t="s">
        <v>2019</v>
      </c>
      <c r="D272" s="104" t="s">
        <v>475</v>
      </c>
      <c r="E272" s="104" t="s">
        <v>476</v>
      </c>
      <c r="F272" s="104" t="s">
        <v>2811</v>
      </c>
      <c r="G272" s="104" t="s">
        <v>2909</v>
      </c>
      <c r="H272" s="104" t="s">
        <v>2895</v>
      </c>
      <c r="I272" s="116" t="s">
        <v>2790</v>
      </c>
      <c r="J272" s="104" t="s">
        <v>2791</v>
      </c>
      <c r="K272" s="108">
        <v>26636915.73</v>
      </c>
      <c r="L272" s="108">
        <v>39000000</v>
      </c>
      <c r="M272" s="108">
        <v>3250000</v>
      </c>
      <c r="N272" s="108">
        <v>1293659.56</v>
      </c>
      <c r="O272" s="108">
        <v>-1956340.44</v>
      </c>
      <c r="P272" s="105">
        <v>-60.195090461538463</v>
      </c>
      <c r="Q272" s="104" t="s">
        <v>2890</v>
      </c>
    </row>
    <row r="273" spans="1:17" ht="24.75" hidden="1" customHeight="1">
      <c r="A273" s="103">
        <v>44135</v>
      </c>
      <c r="B273" s="104" t="s">
        <v>16</v>
      </c>
      <c r="C273" s="104" t="s">
        <v>2019</v>
      </c>
      <c r="D273" s="104" t="s">
        <v>475</v>
      </c>
      <c r="E273" s="104" t="s">
        <v>476</v>
      </c>
      <c r="F273" s="104" t="s">
        <v>2811</v>
      </c>
      <c r="G273" s="104" t="s">
        <v>2909</v>
      </c>
      <c r="H273" s="104" t="s">
        <v>2895</v>
      </c>
      <c r="I273" s="116" t="s">
        <v>2792</v>
      </c>
      <c r="J273" s="104" t="s">
        <v>2793</v>
      </c>
      <c r="K273" s="108">
        <v>94610.37</v>
      </c>
      <c r="L273" s="108">
        <v>140000</v>
      </c>
      <c r="M273" s="108">
        <v>11666.666666666666</v>
      </c>
      <c r="N273" s="108">
        <v>0</v>
      </c>
      <c r="O273" s="108">
        <v>-11666.666666666666</v>
      </c>
      <c r="P273" s="105">
        <v>-100</v>
      </c>
      <c r="Q273" s="104" t="s">
        <v>2890</v>
      </c>
    </row>
    <row r="274" spans="1:17" ht="24.75" hidden="1" customHeight="1">
      <c r="A274" s="103">
        <v>44135</v>
      </c>
      <c r="B274" s="104" t="s">
        <v>16</v>
      </c>
      <c r="C274" s="104" t="s">
        <v>2019</v>
      </c>
      <c r="D274" s="104" t="s">
        <v>475</v>
      </c>
      <c r="E274" s="104" t="s">
        <v>476</v>
      </c>
      <c r="F274" s="104" t="s">
        <v>2811</v>
      </c>
      <c r="G274" s="104" t="s">
        <v>2909</v>
      </c>
      <c r="H274" s="104" t="s">
        <v>2895</v>
      </c>
      <c r="I274" s="116" t="s">
        <v>2794</v>
      </c>
      <c r="J274" s="104" t="s">
        <v>2795</v>
      </c>
      <c r="K274" s="108">
        <v>112778.02</v>
      </c>
      <c r="L274" s="108">
        <v>240000</v>
      </c>
      <c r="M274" s="108">
        <v>20000</v>
      </c>
      <c r="N274" s="108">
        <v>12173</v>
      </c>
      <c r="O274" s="108">
        <v>-7827</v>
      </c>
      <c r="P274" s="105">
        <v>-39.134999999999998</v>
      </c>
      <c r="Q274" s="104" t="s">
        <v>2890</v>
      </c>
    </row>
    <row r="275" spans="1:17" ht="24.75" hidden="1" customHeight="1">
      <c r="A275" s="103">
        <v>44135</v>
      </c>
      <c r="B275" s="104" t="s">
        <v>16</v>
      </c>
      <c r="C275" s="104" t="s">
        <v>2019</v>
      </c>
      <c r="D275" s="104" t="s">
        <v>475</v>
      </c>
      <c r="E275" s="104" t="s">
        <v>476</v>
      </c>
      <c r="F275" s="104" t="s">
        <v>2811</v>
      </c>
      <c r="G275" s="104" t="s">
        <v>2909</v>
      </c>
      <c r="H275" s="104" t="s">
        <v>2895</v>
      </c>
      <c r="I275" s="116" t="s">
        <v>2865</v>
      </c>
      <c r="J275" s="104" t="s">
        <v>2796</v>
      </c>
      <c r="K275" s="108">
        <v>543937.23</v>
      </c>
      <c r="L275" s="108">
        <v>1100000</v>
      </c>
      <c r="M275" s="108">
        <v>91666.666666666672</v>
      </c>
      <c r="N275" s="108">
        <v>61544</v>
      </c>
      <c r="O275" s="108">
        <v>-30122.666666666668</v>
      </c>
      <c r="P275" s="105">
        <v>-32.861090909090912</v>
      </c>
      <c r="Q275" s="104" t="s">
        <v>2890</v>
      </c>
    </row>
    <row r="276" spans="1:17" ht="24.75" hidden="1" customHeight="1">
      <c r="A276" s="103">
        <v>44135</v>
      </c>
      <c r="B276" s="104" t="s">
        <v>16</v>
      </c>
      <c r="C276" s="104" t="s">
        <v>2019</v>
      </c>
      <c r="D276" s="104" t="s">
        <v>475</v>
      </c>
      <c r="E276" s="104" t="s">
        <v>476</v>
      </c>
      <c r="F276" s="104" t="s">
        <v>2811</v>
      </c>
      <c r="G276" s="104" t="s">
        <v>2909</v>
      </c>
      <c r="H276" s="104" t="s">
        <v>2895</v>
      </c>
      <c r="I276" s="116" t="s">
        <v>2797</v>
      </c>
      <c r="J276" s="104" t="s">
        <v>2798</v>
      </c>
      <c r="K276" s="108">
        <v>3224083.2</v>
      </c>
      <c r="L276" s="108">
        <v>6000000</v>
      </c>
      <c r="M276" s="108">
        <v>500000</v>
      </c>
      <c r="N276" s="108">
        <v>583280</v>
      </c>
      <c r="O276" s="108">
        <v>83280</v>
      </c>
      <c r="P276" s="105">
        <v>16.655999999999999</v>
      </c>
      <c r="Q276" s="104" t="s">
        <v>2891</v>
      </c>
    </row>
    <row r="277" spans="1:17" ht="24.75" hidden="1" customHeight="1">
      <c r="A277" s="103">
        <v>44135</v>
      </c>
      <c r="B277" s="104" t="s">
        <v>16</v>
      </c>
      <c r="C277" s="104" t="s">
        <v>2019</v>
      </c>
      <c r="D277" s="104" t="s">
        <v>475</v>
      </c>
      <c r="E277" s="104" t="s">
        <v>476</v>
      </c>
      <c r="F277" s="104" t="s">
        <v>2811</v>
      </c>
      <c r="G277" s="104" t="s">
        <v>2909</v>
      </c>
      <c r="H277" s="104" t="s">
        <v>2895</v>
      </c>
      <c r="I277" s="116" t="s">
        <v>2799</v>
      </c>
      <c r="J277" s="104" t="s">
        <v>2800</v>
      </c>
      <c r="K277" s="108">
        <v>2041513.32</v>
      </c>
      <c r="L277" s="108">
        <v>3500000</v>
      </c>
      <c r="M277" s="108">
        <v>291666.66666666669</v>
      </c>
      <c r="N277" s="108">
        <v>280967.82</v>
      </c>
      <c r="O277" s="108">
        <v>-10698.846666666668</v>
      </c>
      <c r="P277" s="105">
        <v>-3.6681759999999999</v>
      </c>
      <c r="Q277" s="104" t="s">
        <v>2890</v>
      </c>
    </row>
    <row r="278" spans="1:17" ht="24.75" hidden="1" customHeight="1">
      <c r="A278" s="103">
        <v>44135</v>
      </c>
      <c r="B278" s="104" t="s">
        <v>16</v>
      </c>
      <c r="C278" s="104" t="s">
        <v>2019</v>
      </c>
      <c r="D278" s="104" t="s">
        <v>475</v>
      </c>
      <c r="E278" s="104" t="s">
        <v>476</v>
      </c>
      <c r="F278" s="104" t="s">
        <v>2811</v>
      </c>
      <c r="G278" s="104" t="s">
        <v>2909</v>
      </c>
      <c r="H278" s="104" t="s">
        <v>2895</v>
      </c>
      <c r="I278" s="116" t="s">
        <v>2801</v>
      </c>
      <c r="J278" s="104" t="s">
        <v>2802</v>
      </c>
      <c r="K278" s="108">
        <v>121206.54</v>
      </c>
      <c r="L278" s="108">
        <v>180000</v>
      </c>
      <c r="M278" s="108">
        <v>15000</v>
      </c>
      <c r="N278" s="108">
        <v>9022.9</v>
      </c>
      <c r="O278" s="108">
        <v>-5977.1</v>
      </c>
      <c r="P278" s="105">
        <v>-39.847333333333331</v>
      </c>
      <c r="Q278" s="104" t="s">
        <v>2890</v>
      </c>
    </row>
    <row r="279" spans="1:17" ht="24.75" hidden="1" customHeight="1">
      <c r="A279" s="103">
        <v>44135</v>
      </c>
      <c r="B279" s="104" t="s">
        <v>16</v>
      </c>
      <c r="C279" s="104" t="s">
        <v>2019</v>
      </c>
      <c r="D279" s="104" t="s">
        <v>475</v>
      </c>
      <c r="E279" s="104" t="s">
        <v>476</v>
      </c>
      <c r="F279" s="104" t="s">
        <v>2811</v>
      </c>
      <c r="G279" s="104" t="s">
        <v>2909</v>
      </c>
      <c r="H279" s="104" t="s">
        <v>2895</v>
      </c>
      <c r="I279" s="116" t="s">
        <v>2803</v>
      </c>
      <c r="J279" s="104" t="s">
        <v>2804</v>
      </c>
      <c r="K279" s="108">
        <v>3160223.71</v>
      </c>
      <c r="L279" s="108">
        <v>6000000</v>
      </c>
      <c r="M279" s="108">
        <v>500000</v>
      </c>
      <c r="N279" s="108">
        <v>397103</v>
      </c>
      <c r="O279" s="108">
        <v>-102897</v>
      </c>
      <c r="P279" s="105">
        <v>-20.5794</v>
      </c>
      <c r="Q279" s="104" t="s">
        <v>2890</v>
      </c>
    </row>
    <row r="280" spans="1:17" ht="24.75" hidden="1" customHeight="1">
      <c r="A280" s="103">
        <v>44135</v>
      </c>
      <c r="B280" s="104" t="s">
        <v>16</v>
      </c>
      <c r="C280" s="104" t="s">
        <v>2019</v>
      </c>
      <c r="D280" s="104" t="s">
        <v>475</v>
      </c>
      <c r="E280" s="104" t="s">
        <v>476</v>
      </c>
      <c r="F280" s="104" t="s">
        <v>2811</v>
      </c>
      <c r="G280" s="104" t="s">
        <v>2909</v>
      </c>
      <c r="H280" s="104" t="s">
        <v>2895</v>
      </c>
      <c r="I280" s="116" t="s">
        <v>2805</v>
      </c>
      <c r="J280" s="104" t="s">
        <v>2806</v>
      </c>
      <c r="K280" s="108">
        <v>16704227.279999999</v>
      </c>
      <c r="L280" s="108">
        <v>32000000</v>
      </c>
      <c r="M280" s="108">
        <v>2666666.666666667</v>
      </c>
      <c r="N280" s="108">
        <v>2685247.74</v>
      </c>
      <c r="O280" s="108">
        <v>18581.073333333334</v>
      </c>
      <c r="P280" s="105">
        <v>0.69679025000000006</v>
      </c>
      <c r="Q280" s="104" t="s">
        <v>2891</v>
      </c>
    </row>
    <row r="281" spans="1:17" ht="24.75" hidden="1" customHeight="1">
      <c r="A281" s="103">
        <v>44135</v>
      </c>
      <c r="B281" s="104" t="s">
        <v>16</v>
      </c>
      <c r="C281" s="104" t="s">
        <v>2019</v>
      </c>
      <c r="D281" s="104" t="s">
        <v>475</v>
      </c>
      <c r="E281" s="104" t="s">
        <v>476</v>
      </c>
      <c r="F281" s="104" t="s">
        <v>2811</v>
      </c>
      <c r="G281" s="104" t="s">
        <v>2909</v>
      </c>
      <c r="H281" s="104" t="s">
        <v>2895</v>
      </c>
      <c r="I281" s="116" t="s">
        <v>2807</v>
      </c>
      <c r="J281" s="104" t="s">
        <v>2808</v>
      </c>
      <c r="K281" s="108">
        <v>3235188.59</v>
      </c>
      <c r="L281" s="108">
        <v>6000000</v>
      </c>
      <c r="M281" s="108">
        <v>500000</v>
      </c>
      <c r="N281" s="108">
        <v>208221.99</v>
      </c>
      <c r="O281" s="108">
        <v>-291778.01</v>
      </c>
      <c r="P281" s="105">
        <v>-58.355601999999998</v>
      </c>
      <c r="Q281" s="104" t="s">
        <v>2890</v>
      </c>
    </row>
    <row r="282" spans="1:17" ht="24.75" hidden="1" customHeight="1">
      <c r="A282" s="103">
        <v>44135</v>
      </c>
      <c r="B282" s="104" t="s">
        <v>16</v>
      </c>
      <c r="C282" s="104" t="s">
        <v>2019</v>
      </c>
      <c r="D282" s="104" t="s">
        <v>475</v>
      </c>
      <c r="E282" s="104" t="s">
        <v>476</v>
      </c>
      <c r="F282" s="104" t="s">
        <v>2811</v>
      </c>
      <c r="G282" s="104" t="s">
        <v>2909</v>
      </c>
      <c r="H282" s="104" t="s">
        <v>2895</v>
      </c>
      <c r="I282" s="116" t="s">
        <v>2870</v>
      </c>
      <c r="J282" s="104" t="s">
        <v>2871</v>
      </c>
      <c r="K282" s="108">
        <v>0</v>
      </c>
      <c r="L282" s="111"/>
      <c r="M282" s="111"/>
      <c r="N282" s="108">
        <v>0</v>
      </c>
      <c r="O282" s="111"/>
      <c r="P282" s="106"/>
      <c r="Q282" s="104" t="s">
        <v>2917</v>
      </c>
    </row>
    <row r="283" spans="1:17" ht="24.75" hidden="1" customHeight="1">
      <c r="A283" s="103">
        <v>44135</v>
      </c>
      <c r="B283" s="104" t="s">
        <v>16</v>
      </c>
      <c r="C283" s="104" t="s">
        <v>2019</v>
      </c>
      <c r="D283" s="104" t="s">
        <v>475</v>
      </c>
      <c r="E283" s="104" t="s">
        <v>476</v>
      </c>
      <c r="F283" s="104" t="s">
        <v>2811</v>
      </c>
      <c r="G283" s="104" t="s">
        <v>2909</v>
      </c>
      <c r="H283" s="104" t="s">
        <v>2895</v>
      </c>
      <c r="I283" s="116" t="s">
        <v>2809</v>
      </c>
      <c r="J283" s="104" t="s">
        <v>2810</v>
      </c>
      <c r="K283" s="108">
        <v>799604.76</v>
      </c>
      <c r="L283" s="108">
        <v>1600000</v>
      </c>
      <c r="M283" s="108">
        <v>133333.33333333334</v>
      </c>
      <c r="N283" s="108">
        <v>0</v>
      </c>
      <c r="O283" s="108">
        <v>-133333.33333333334</v>
      </c>
      <c r="P283" s="105">
        <v>-100</v>
      </c>
      <c r="Q283" s="104" t="s">
        <v>2890</v>
      </c>
    </row>
    <row r="284" spans="1:17" ht="24.75" hidden="1" customHeight="1">
      <c r="A284" s="103">
        <v>44135</v>
      </c>
      <c r="B284" s="104" t="s">
        <v>16</v>
      </c>
      <c r="C284" s="104" t="s">
        <v>2019</v>
      </c>
      <c r="D284" s="104" t="s">
        <v>475</v>
      </c>
      <c r="E284" s="104" t="s">
        <v>476</v>
      </c>
      <c r="F284" s="104" t="s">
        <v>2839</v>
      </c>
      <c r="G284" s="104" t="s">
        <v>2909</v>
      </c>
      <c r="H284" s="104" t="s">
        <v>2895</v>
      </c>
      <c r="I284" s="109" t="s">
        <v>2812</v>
      </c>
      <c r="J284" s="104" t="s">
        <v>2813</v>
      </c>
      <c r="K284" s="108">
        <v>5153623</v>
      </c>
      <c r="L284" s="108">
        <v>10795130.16</v>
      </c>
      <c r="M284" s="108">
        <v>899594.18</v>
      </c>
      <c r="N284" s="108">
        <v>20510.32</v>
      </c>
      <c r="O284" s="108">
        <v>-879083.86</v>
      </c>
      <c r="P284" s="105">
        <v>-97.72004749964033</v>
      </c>
      <c r="Q284" s="104" t="s">
        <v>2891</v>
      </c>
    </row>
    <row r="285" spans="1:17" ht="24.75" hidden="1" customHeight="1">
      <c r="A285" s="103">
        <v>44135</v>
      </c>
      <c r="B285" s="104" t="s">
        <v>16</v>
      </c>
      <c r="C285" s="104" t="s">
        <v>2019</v>
      </c>
      <c r="D285" s="104" t="s">
        <v>475</v>
      </c>
      <c r="E285" s="104" t="s">
        <v>476</v>
      </c>
      <c r="F285" s="104" t="s">
        <v>2839</v>
      </c>
      <c r="G285" s="104" t="s">
        <v>2909</v>
      </c>
      <c r="H285" s="104" t="s">
        <v>2895</v>
      </c>
      <c r="I285" s="109" t="s">
        <v>2814</v>
      </c>
      <c r="J285" s="104" t="s">
        <v>2815</v>
      </c>
      <c r="K285" s="108">
        <v>760211.71</v>
      </c>
      <c r="L285" s="108">
        <v>2865546.42</v>
      </c>
      <c r="M285" s="108">
        <v>238795.535</v>
      </c>
      <c r="N285" s="108">
        <v>103440.27</v>
      </c>
      <c r="O285" s="108">
        <v>-135355.26500000001</v>
      </c>
      <c r="P285" s="105">
        <v>-56.682494084321966</v>
      </c>
      <c r="Q285" s="104" t="s">
        <v>2891</v>
      </c>
    </row>
    <row r="286" spans="1:17" ht="24.75" hidden="1" customHeight="1">
      <c r="A286" s="103">
        <v>44135</v>
      </c>
      <c r="B286" s="104" t="s">
        <v>16</v>
      </c>
      <c r="C286" s="104" t="s">
        <v>2019</v>
      </c>
      <c r="D286" s="104" t="s">
        <v>475</v>
      </c>
      <c r="E286" s="104" t="s">
        <v>476</v>
      </c>
      <c r="F286" s="104" t="s">
        <v>2839</v>
      </c>
      <c r="G286" s="104" t="s">
        <v>2909</v>
      </c>
      <c r="H286" s="104" t="s">
        <v>2895</v>
      </c>
      <c r="I286" s="109" t="s">
        <v>2816</v>
      </c>
      <c r="J286" s="104" t="s">
        <v>2817</v>
      </c>
      <c r="K286" s="108">
        <v>119091.56</v>
      </c>
      <c r="L286" s="108">
        <v>339495.94</v>
      </c>
      <c r="M286" s="108">
        <v>28291.328333333335</v>
      </c>
      <c r="N286" s="108">
        <v>0</v>
      </c>
      <c r="O286" s="108">
        <v>-28291.328333333335</v>
      </c>
      <c r="P286" s="105">
        <v>-100</v>
      </c>
      <c r="Q286" s="104" t="s">
        <v>2891</v>
      </c>
    </row>
    <row r="287" spans="1:17" ht="24.75" hidden="1" customHeight="1">
      <c r="A287" s="103">
        <v>44135</v>
      </c>
      <c r="B287" s="104" t="s">
        <v>16</v>
      </c>
      <c r="C287" s="104" t="s">
        <v>2019</v>
      </c>
      <c r="D287" s="104" t="s">
        <v>475</v>
      </c>
      <c r="E287" s="104" t="s">
        <v>476</v>
      </c>
      <c r="F287" s="104" t="s">
        <v>2839</v>
      </c>
      <c r="G287" s="104" t="s">
        <v>2909</v>
      </c>
      <c r="H287" s="104" t="s">
        <v>2895</v>
      </c>
      <c r="I287" s="109" t="s">
        <v>2818</v>
      </c>
      <c r="J287" s="104" t="s">
        <v>2819</v>
      </c>
      <c r="K287" s="108">
        <v>1415233.77</v>
      </c>
      <c r="L287" s="108">
        <v>1259863</v>
      </c>
      <c r="M287" s="108">
        <v>104988.58333333334</v>
      </c>
      <c r="N287" s="108">
        <v>206661</v>
      </c>
      <c r="O287" s="108">
        <v>101672.41666666667</v>
      </c>
      <c r="P287" s="105">
        <v>96.841402596949024</v>
      </c>
      <c r="Q287" s="104" t="s">
        <v>2890</v>
      </c>
    </row>
    <row r="288" spans="1:17" ht="24.75" hidden="1" customHeight="1">
      <c r="A288" s="103">
        <v>44135</v>
      </c>
      <c r="B288" s="104" t="s">
        <v>16</v>
      </c>
      <c r="C288" s="104" t="s">
        <v>2019</v>
      </c>
      <c r="D288" s="104" t="s">
        <v>475</v>
      </c>
      <c r="E288" s="104" t="s">
        <v>476</v>
      </c>
      <c r="F288" s="104" t="s">
        <v>2839</v>
      </c>
      <c r="G288" s="104" t="s">
        <v>2909</v>
      </c>
      <c r="H288" s="104" t="s">
        <v>2895</v>
      </c>
      <c r="I288" s="109" t="s">
        <v>2820</v>
      </c>
      <c r="J288" s="104" t="s">
        <v>2821</v>
      </c>
      <c r="K288" s="108">
        <v>19551852.359999999</v>
      </c>
      <c r="L288" s="108">
        <v>32000000</v>
      </c>
      <c r="M288" s="108">
        <v>2666666.666666667</v>
      </c>
      <c r="N288" s="108">
        <v>2685247.74</v>
      </c>
      <c r="O288" s="108">
        <v>18581.073333333334</v>
      </c>
      <c r="P288" s="105">
        <v>0.69679025000000006</v>
      </c>
      <c r="Q288" s="104" t="s">
        <v>2890</v>
      </c>
    </row>
    <row r="289" spans="1:17" ht="24.75" hidden="1" customHeight="1">
      <c r="A289" s="103">
        <v>44135</v>
      </c>
      <c r="B289" s="104" t="s">
        <v>16</v>
      </c>
      <c r="C289" s="104" t="s">
        <v>2019</v>
      </c>
      <c r="D289" s="104" t="s">
        <v>475</v>
      </c>
      <c r="E289" s="104" t="s">
        <v>476</v>
      </c>
      <c r="F289" s="104" t="s">
        <v>2839</v>
      </c>
      <c r="G289" s="104" t="s">
        <v>2909</v>
      </c>
      <c r="H289" s="104" t="s">
        <v>2895</v>
      </c>
      <c r="I289" s="109" t="s">
        <v>2822</v>
      </c>
      <c r="J289" s="104" t="s">
        <v>2846</v>
      </c>
      <c r="K289" s="108">
        <v>4994006.3899999997</v>
      </c>
      <c r="L289" s="108">
        <v>7400000</v>
      </c>
      <c r="M289" s="108">
        <v>616666.66666666674</v>
      </c>
      <c r="N289" s="108">
        <v>545082</v>
      </c>
      <c r="O289" s="108">
        <v>-71584.666666666672</v>
      </c>
      <c r="P289" s="105">
        <v>-11.608324324324323</v>
      </c>
      <c r="Q289" s="104" t="s">
        <v>2891</v>
      </c>
    </row>
    <row r="290" spans="1:17" ht="24.75" hidden="1" customHeight="1">
      <c r="A290" s="103">
        <v>44135</v>
      </c>
      <c r="B290" s="104" t="s">
        <v>16</v>
      </c>
      <c r="C290" s="104" t="s">
        <v>2019</v>
      </c>
      <c r="D290" s="104" t="s">
        <v>475</v>
      </c>
      <c r="E290" s="104" t="s">
        <v>476</v>
      </c>
      <c r="F290" s="104" t="s">
        <v>2839</v>
      </c>
      <c r="G290" s="104" t="s">
        <v>2909</v>
      </c>
      <c r="H290" s="104" t="s">
        <v>2895</v>
      </c>
      <c r="I290" s="109" t="s">
        <v>2823</v>
      </c>
      <c r="J290" s="104" t="s">
        <v>2824</v>
      </c>
      <c r="K290" s="108">
        <v>8371648.2599999998</v>
      </c>
      <c r="L290" s="108">
        <v>12500000</v>
      </c>
      <c r="M290" s="108">
        <v>1041666.6666666666</v>
      </c>
      <c r="N290" s="108">
        <v>852410</v>
      </c>
      <c r="O290" s="108">
        <v>-189256.66666666669</v>
      </c>
      <c r="P290" s="105">
        <v>-18.16864</v>
      </c>
      <c r="Q290" s="104" t="s">
        <v>2891</v>
      </c>
    </row>
    <row r="291" spans="1:17" ht="24.75" hidden="1" customHeight="1">
      <c r="A291" s="103">
        <v>44135</v>
      </c>
      <c r="B291" s="104" t="s">
        <v>16</v>
      </c>
      <c r="C291" s="104" t="s">
        <v>2019</v>
      </c>
      <c r="D291" s="104" t="s">
        <v>475</v>
      </c>
      <c r="E291" s="104" t="s">
        <v>476</v>
      </c>
      <c r="F291" s="104" t="s">
        <v>2839</v>
      </c>
      <c r="G291" s="104" t="s">
        <v>2909</v>
      </c>
      <c r="H291" s="104" t="s">
        <v>2895</v>
      </c>
      <c r="I291" s="109" t="s">
        <v>2825</v>
      </c>
      <c r="J291" s="104" t="s">
        <v>2826</v>
      </c>
      <c r="K291" s="108">
        <v>1307800.79</v>
      </c>
      <c r="L291" s="108">
        <v>2200000</v>
      </c>
      <c r="M291" s="108">
        <v>183333.33333333334</v>
      </c>
      <c r="N291" s="108">
        <v>164093.07999999999</v>
      </c>
      <c r="O291" s="108">
        <v>-19240.253333333334</v>
      </c>
      <c r="P291" s="105">
        <v>-10.494683636363638</v>
      </c>
      <c r="Q291" s="104" t="s">
        <v>2891</v>
      </c>
    </row>
    <row r="292" spans="1:17" ht="24.75" hidden="1" customHeight="1">
      <c r="A292" s="103">
        <v>44135</v>
      </c>
      <c r="B292" s="104" t="s">
        <v>16</v>
      </c>
      <c r="C292" s="104" t="s">
        <v>2019</v>
      </c>
      <c r="D292" s="104" t="s">
        <v>475</v>
      </c>
      <c r="E292" s="104" t="s">
        <v>476</v>
      </c>
      <c r="F292" s="104" t="s">
        <v>2839</v>
      </c>
      <c r="G292" s="104" t="s">
        <v>2909</v>
      </c>
      <c r="H292" s="104" t="s">
        <v>2895</v>
      </c>
      <c r="I292" s="109" t="s">
        <v>2827</v>
      </c>
      <c r="J292" s="104" t="s">
        <v>2828</v>
      </c>
      <c r="K292" s="108">
        <v>1774923.42</v>
      </c>
      <c r="L292" s="108">
        <v>3000000</v>
      </c>
      <c r="M292" s="108">
        <v>250000</v>
      </c>
      <c r="N292" s="108">
        <v>206497.95</v>
      </c>
      <c r="O292" s="108">
        <v>-43502.05</v>
      </c>
      <c r="P292" s="105">
        <v>-17.40082</v>
      </c>
      <c r="Q292" s="104" t="s">
        <v>2891</v>
      </c>
    </row>
    <row r="293" spans="1:17" ht="24.75" hidden="1" customHeight="1">
      <c r="A293" s="103">
        <v>44135</v>
      </c>
      <c r="B293" s="104" t="s">
        <v>16</v>
      </c>
      <c r="C293" s="104" t="s">
        <v>2019</v>
      </c>
      <c r="D293" s="104" t="s">
        <v>475</v>
      </c>
      <c r="E293" s="104" t="s">
        <v>476</v>
      </c>
      <c r="F293" s="104" t="s">
        <v>2839</v>
      </c>
      <c r="G293" s="104" t="s">
        <v>2909</v>
      </c>
      <c r="H293" s="104" t="s">
        <v>2895</v>
      </c>
      <c r="I293" s="109" t="s">
        <v>2829</v>
      </c>
      <c r="J293" s="104" t="s">
        <v>2830</v>
      </c>
      <c r="K293" s="108">
        <v>1661284.38</v>
      </c>
      <c r="L293" s="108">
        <v>2500000</v>
      </c>
      <c r="M293" s="108">
        <v>208333.33333333334</v>
      </c>
      <c r="N293" s="108">
        <v>184177.86000000002</v>
      </c>
      <c r="O293" s="108">
        <v>-24155.473333333335</v>
      </c>
      <c r="P293" s="105">
        <v>-11.5946272</v>
      </c>
      <c r="Q293" s="104" t="s">
        <v>2891</v>
      </c>
    </row>
    <row r="294" spans="1:17" ht="24.75" hidden="1" customHeight="1">
      <c r="A294" s="103">
        <v>44135</v>
      </c>
      <c r="B294" s="104" t="s">
        <v>16</v>
      </c>
      <c r="C294" s="104" t="s">
        <v>2019</v>
      </c>
      <c r="D294" s="104" t="s">
        <v>475</v>
      </c>
      <c r="E294" s="104" t="s">
        <v>476</v>
      </c>
      <c r="F294" s="104" t="s">
        <v>2839</v>
      </c>
      <c r="G294" s="104" t="s">
        <v>2909</v>
      </c>
      <c r="H294" s="104" t="s">
        <v>2895</v>
      </c>
      <c r="I294" s="109" t="s">
        <v>2831</v>
      </c>
      <c r="J294" s="104" t="s">
        <v>2832</v>
      </c>
      <c r="K294" s="108">
        <v>1945768.41</v>
      </c>
      <c r="L294" s="108">
        <v>3000000</v>
      </c>
      <c r="M294" s="108">
        <v>250000</v>
      </c>
      <c r="N294" s="108">
        <v>169155.72999999998</v>
      </c>
      <c r="O294" s="108">
        <v>-80844.27</v>
      </c>
      <c r="P294" s="105">
        <v>-32.337707999999999</v>
      </c>
      <c r="Q294" s="104" t="s">
        <v>2891</v>
      </c>
    </row>
    <row r="295" spans="1:17" ht="24.75" hidden="1" customHeight="1">
      <c r="A295" s="103">
        <v>44135</v>
      </c>
      <c r="B295" s="104" t="s">
        <v>16</v>
      </c>
      <c r="C295" s="104" t="s">
        <v>2019</v>
      </c>
      <c r="D295" s="104" t="s">
        <v>475</v>
      </c>
      <c r="E295" s="104" t="s">
        <v>476</v>
      </c>
      <c r="F295" s="104" t="s">
        <v>2839</v>
      </c>
      <c r="G295" s="104" t="s">
        <v>2909</v>
      </c>
      <c r="H295" s="104" t="s">
        <v>2895</v>
      </c>
      <c r="I295" s="109" t="s">
        <v>2833</v>
      </c>
      <c r="J295" s="104" t="s">
        <v>2834</v>
      </c>
      <c r="K295" s="108">
        <v>1825025.47</v>
      </c>
      <c r="L295" s="108">
        <v>2500000</v>
      </c>
      <c r="M295" s="108">
        <v>208333.33333333334</v>
      </c>
      <c r="N295" s="108">
        <v>301848.26</v>
      </c>
      <c r="O295" s="108">
        <v>93514.926666666666</v>
      </c>
      <c r="P295" s="105">
        <v>44.887164800000001</v>
      </c>
      <c r="Q295" s="104" t="s">
        <v>2890</v>
      </c>
    </row>
    <row r="296" spans="1:17" ht="24.75" hidden="1" customHeight="1">
      <c r="A296" s="103">
        <v>44135</v>
      </c>
      <c r="B296" s="104" t="s">
        <v>16</v>
      </c>
      <c r="C296" s="104" t="s">
        <v>2019</v>
      </c>
      <c r="D296" s="104" t="s">
        <v>475</v>
      </c>
      <c r="E296" s="104" t="s">
        <v>476</v>
      </c>
      <c r="F296" s="104" t="s">
        <v>2839</v>
      </c>
      <c r="G296" s="104" t="s">
        <v>2909</v>
      </c>
      <c r="H296" s="104" t="s">
        <v>2895</v>
      </c>
      <c r="I296" s="109" t="s">
        <v>2835</v>
      </c>
      <c r="J296" s="104" t="s">
        <v>2836</v>
      </c>
      <c r="K296" s="108">
        <v>94742.56</v>
      </c>
      <c r="L296" s="108">
        <v>100000</v>
      </c>
      <c r="M296" s="108">
        <v>8333.3333333333339</v>
      </c>
      <c r="N296" s="108">
        <v>8132.9500000000007</v>
      </c>
      <c r="O296" s="108">
        <v>-200.38333333333335</v>
      </c>
      <c r="P296" s="105">
        <v>-2.4045999999999998</v>
      </c>
      <c r="Q296" s="104" t="s">
        <v>2891</v>
      </c>
    </row>
    <row r="297" spans="1:17" ht="24.75" hidden="1" customHeight="1">
      <c r="A297" s="103">
        <v>44135</v>
      </c>
      <c r="B297" s="104" t="s">
        <v>16</v>
      </c>
      <c r="C297" s="104" t="s">
        <v>2019</v>
      </c>
      <c r="D297" s="104" t="s">
        <v>475</v>
      </c>
      <c r="E297" s="104" t="s">
        <v>476</v>
      </c>
      <c r="F297" s="104" t="s">
        <v>2839</v>
      </c>
      <c r="G297" s="104" t="s">
        <v>2909</v>
      </c>
      <c r="H297" s="104" t="s">
        <v>2895</v>
      </c>
      <c r="I297" s="109" t="s">
        <v>2837</v>
      </c>
      <c r="J297" s="104" t="s">
        <v>2838</v>
      </c>
      <c r="K297" s="108">
        <v>7699076.6500000004</v>
      </c>
      <c r="L297" s="108">
        <v>11000000</v>
      </c>
      <c r="M297" s="108">
        <v>916666.66666666663</v>
      </c>
      <c r="N297" s="108">
        <v>498403</v>
      </c>
      <c r="O297" s="108">
        <v>-418263.66666666663</v>
      </c>
      <c r="P297" s="105">
        <v>-45.628763636363637</v>
      </c>
      <c r="Q297" s="104" t="s">
        <v>2891</v>
      </c>
    </row>
    <row r="298" spans="1:17" ht="24.75" hidden="1" customHeight="1">
      <c r="A298" s="103">
        <v>44135</v>
      </c>
      <c r="B298" s="104" t="s">
        <v>16</v>
      </c>
      <c r="C298" s="104" t="s">
        <v>2019</v>
      </c>
      <c r="D298" s="104" t="s">
        <v>475</v>
      </c>
      <c r="E298" s="104" t="s">
        <v>476</v>
      </c>
      <c r="F298" s="104" t="s">
        <v>2839</v>
      </c>
      <c r="G298" s="104" t="s">
        <v>2909</v>
      </c>
      <c r="H298" s="104" t="s">
        <v>2895</v>
      </c>
      <c r="I298" s="109" t="s">
        <v>2872</v>
      </c>
      <c r="J298" s="104" t="s">
        <v>2873</v>
      </c>
      <c r="K298" s="108">
        <v>0</v>
      </c>
      <c r="L298" s="111"/>
      <c r="M298" s="111"/>
      <c r="N298" s="108">
        <v>0</v>
      </c>
      <c r="O298" s="111"/>
      <c r="P298" s="106"/>
      <c r="Q298" s="104" t="s">
        <v>2917</v>
      </c>
    </row>
    <row r="299" spans="1:17" ht="24.75" hidden="1" customHeight="1">
      <c r="A299" s="103">
        <v>44135</v>
      </c>
      <c r="B299" s="104" t="s">
        <v>16</v>
      </c>
      <c r="C299" s="104" t="s">
        <v>2019</v>
      </c>
      <c r="D299" s="104" t="s">
        <v>475</v>
      </c>
      <c r="E299" s="104" t="s">
        <v>476</v>
      </c>
      <c r="F299" s="104" t="s">
        <v>2911</v>
      </c>
      <c r="G299" s="104" t="s">
        <v>2910</v>
      </c>
      <c r="H299" s="104" t="s">
        <v>1944</v>
      </c>
      <c r="I299" s="116" t="s">
        <v>2852</v>
      </c>
      <c r="J299" s="104" t="s">
        <v>2912</v>
      </c>
      <c r="K299" s="108">
        <v>12313110.73</v>
      </c>
      <c r="L299" s="108">
        <v>12313110.73</v>
      </c>
      <c r="M299" s="108">
        <v>1026092.5608333334</v>
      </c>
      <c r="N299" s="108">
        <v>11666195.219999995</v>
      </c>
      <c r="O299" s="108">
        <v>10640102.659166666</v>
      </c>
      <c r="P299" s="105">
        <v>1036.9534937983944</v>
      </c>
      <c r="Q299" s="104" t="s">
        <v>2891</v>
      </c>
    </row>
    <row r="300" spans="1:17" ht="24.75" hidden="1" customHeight="1">
      <c r="A300" s="103">
        <v>44135</v>
      </c>
      <c r="B300" s="104" t="s">
        <v>16</v>
      </c>
      <c r="C300" s="104" t="s">
        <v>2019</v>
      </c>
      <c r="D300" s="104" t="s">
        <v>475</v>
      </c>
      <c r="E300" s="104" t="s">
        <v>476</v>
      </c>
      <c r="F300" s="104" t="s">
        <v>2913</v>
      </c>
      <c r="G300" s="104" t="s">
        <v>2914</v>
      </c>
      <c r="H300" s="104" t="s">
        <v>1944</v>
      </c>
      <c r="I300" s="116" t="s">
        <v>2853</v>
      </c>
      <c r="J300" s="104" t="s">
        <v>2915</v>
      </c>
      <c r="K300" s="108">
        <v>21030590.989999998</v>
      </c>
      <c r="L300" s="108">
        <v>21030590.989999998</v>
      </c>
      <c r="M300" s="108">
        <v>1752549.2491666668</v>
      </c>
      <c r="N300" s="108">
        <v>14778764.649999999</v>
      </c>
      <c r="O300" s="108">
        <v>13026215.400833335</v>
      </c>
      <c r="P300" s="105">
        <v>743.27243054808696</v>
      </c>
      <c r="Q300" s="104" t="s">
        <v>2891</v>
      </c>
    </row>
    <row r="301" spans="1:17" ht="24.75" hidden="1" customHeight="1">
      <c r="A301" s="103">
        <v>44135</v>
      </c>
      <c r="B301" s="104" t="s">
        <v>16</v>
      </c>
      <c r="C301" s="104" t="s">
        <v>2019</v>
      </c>
      <c r="D301" s="104" t="s">
        <v>475</v>
      </c>
      <c r="E301" s="104" t="s">
        <v>476</v>
      </c>
      <c r="F301" s="104" t="s">
        <v>2913</v>
      </c>
      <c r="G301" s="104" t="s">
        <v>2914</v>
      </c>
      <c r="H301" s="104" t="s">
        <v>1944</v>
      </c>
      <c r="I301" s="116" t="s">
        <v>2854</v>
      </c>
      <c r="J301" s="104" t="s">
        <v>2916</v>
      </c>
      <c r="K301" s="108">
        <v>18535160.57</v>
      </c>
      <c r="L301" s="108">
        <v>-18535160.57</v>
      </c>
      <c r="M301" s="108">
        <v>-1544596.7141666666</v>
      </c>
      <c r="N301" s="108">
        <v>-14706561.969999999</v>
      </c>
      <c r="O301" s="108">
        <v>-13161965.255833333</v>
      </c>
      <c r="P301" s="105">
        <v>852.12956463748617</v>
      </c>
      <c r="Q301" s="104" t="s">
        <v>2891</v>
      </c>
    </row>
    <row r="302" spans="1:17" ht="24.75" hidden="1" customHeight="1">
      <c r="A302" s="103">
        <v>44135</v>
      </c>
      <c r="B302" s="104" t="s">
        <v>16</v>
      </c>
      <c r="C302" s="104" t="s">
        <v>2019</v>
      </c>
      <c r="D302" s="104" t="s">
        <v>477</v>
      </c>
      <c r="E302" s="104" t="s">
        <v>478</v>
      </c>
      <c r="F302" s="104" t="s">
        <v>2811</v>
      </c>
      <c r="G302" s="104" t="s">
        <v>2909</v>
      </c>
      <c r="H302" s="104" t="s">
        <v>2895</v>
      </c>
      <c r="I302" s="109" t="s">
        <v>2790</v>
      </c>
      <c r="J302" s="104" t="s">
        <v>2791</v>
      </c>
      <c r="K302" s="108">
        <v>24451223.57</v>
      </c>
      <c r="L302" s="108">
        <v>29350000</v>
      </c>
      <c r="M302" s="108">
        <v>2445833.333333333</v>
      </c>
      <c r="N302" s="108">
        <v>1480133.5499999998</v>
      </c>
      <c r="O302" s="108">
        <v>-965699.78333333333</v>
      </c>
      <c r="P302" s="105">
        <v>-39.483466439522999</v>
      </c>
      <c r="Q302" s="104" t="s">
        <v>2890</v>
      </c>
    </row>
    <row r="303" spans="1:17" ht="24.75" hidden="1" customHeight="1">
      <c r="A303" s="103">
        <v>44135</v>
      </c>
      <c r="B303" s="104" t="s">
        <v>16</v>
      </c>
      <c r="C303" s="104" t="s">
        <v>2019</v>
      </c>
      <c r="D303" s="104" t="s">
        <v>477</v>
      </c>
      <c r="E303" s="104" t="s">
        <v>478</v>
      </c>
      <c r="F303" s="104" t="s">
        <v>2811</v>
      </c>
      <c r="G303" s="104" t="s">
        <v>2909</v>
      </c>
      <c r="H303" s="104" t="s">
        <v>2895</v>
      </c>
      <c r="I303" s="109" t="s">
        <v>2792</v>
      </c>
      <c r="J303" s="104" t="s">
        <v>2793</v>
      </c>
      <c r="K303" s="108">
        <v>49564.77</v>
      </c>
      <c r="L303" s="108">
        <v>80000</v>
      </c>
      <c r="M303" s="108">
        <v>6666.6666666666661</v>
      </c>
      <c r="N303" s="108">
        <v>0</v>
      </c>
      <c r="O303" s="108">
        <v>-6666.6666666666661</v>
      </c>
      <c r="P303" s="105">
        <v>-100</v>
      </c>
      <c r="Q303" s="104" t="s">
        <v>2890</v>
      </c>
    </row>
    <row r="304" spans="1:17" ht="24.75" hidden="1" customHeight="1">
      <c r="A304" s="103">
        <v>44135</v>
      </c>
      <c r="B304" s="104" t="s">
        <v>16</v>
      </c>
      <c r="C304" s="104" t="s">
        <v>2019</v>
      </c>
      <c r="D304" s="104" t="s">
        <v>477</v>
      </c>
      <c r="E304" s="104" t="s">
        <v>478</v>
      </c>
      <c r="F304" s="104" t="s">
        <v>2811</v>
      </c>
      <c r="G304" s="104" t="s">
        <v>2909</v>
      </c>
      <c r="H304" s="104" t="s">
        <v>2895</v>
      </c>
      <c r="I304" s="109" t="s">
        <v>2794</v>
      </c>
      <c r="J304" s="104" t="s">
        <v>2795</v>
      </c>
      <c r="K304" s="108">
        <v>80299.08</v>
      </c>
      <c r="L304" s="108">
        <v>150000</v>
      </c>
      <c r="M304" s="108">
        <v>12500</v>
      </c>
      <c r="N304" s="108">
        <v>9249</v>
      </c>
      <c r="O304" s="108">
        <v>-3251</v>
      </c>
      <c r="P304" s="105">
        <v>-26.007999999999999</v>
      </c>
      <c r="Q304" s="104" t="s">
        <v>2890</v>
      </c>
    </row>
    <row r="305" spans="1:17" ht="24.75" hidden="1" customHeight="1">
      <c r="A305" s="103">
        <v>44135</v>
      </c>
      <c r="B305" s="104" t="s">
        <v>16</v>
      </c>
      <c r="C305" s="104" t="s">
        <v>2019</v>
      </c>
      <c r="D305" s="104" t="s">
        <v>477</v>
      </c>
      <c r="E305" s="104" t="s">
        <v>478</v>
      </c>
      <c r="F305" s="104" t="s">
        <v>2811</v>
      </c>
      <c r="G305" s="104" t="s">
        <v>2909</v>
      </c>
      <c r="H305" s="104" t="s">
        <v>2895</v>
      </c>
      <c r="I305" s="109" t="s">
        <v>2865</v>
      </c>
      <c r="J305" s="104" t="s">
        <v>2796</v>
      </c>
      <c r="K305" s="108">
        <v>186911.99</v>
      </c>
      <c r="L305" s="108">
        <v>410000</v>
      </c>
      <c r="M305" s="108">
        <v>34166.666666666664</v>
      </c>
      <c r="N305" s="108">
        <v>64500.5</v>
      </c>
      <c r="O305" s="108">
        <v>30333.833333333332</v>
      </c>
      <c r="P305" s="105">
        <v>88.781951219512194</v>
      </c>
      <c r="Q305" s="104" t="s">
        <v>2891</v>
      </c>
    </row>
    <row r="306" spans="1:17" ht="24.75" hidden="1" customHeight="1">
      <c r="A306" s="103">
        <v>44135</v>
      </c>
      <c r="B306" s="104" t="s">
        <v>16</v>
      </c>
      <c r="C306" s="104" t="s">
        <v>2019</v>
      </c>
      <c r="D306" s="104" t="s">
        <v>477</v>
      </c>
      <c r="E306" s="104" t="s">
        <v>478</v>
      </c>
      <c r="F306" s="104" t="s">
        <v>2811</v>
      </c>
      <c r="G306" s="104" t="s">
        <v>2909</v>
      </c>
      <c r="H306" s="104" t="s">
        <v>2895</v>
      </c>
      <c r="I306" s="109" t="s">
        <v>2797</v>
      </c>
      <c r="J306" s="104" t="s">
        <v>2798</v>
      </c>
      <c r="K306" s="108">
        <v>1914454.68</v>
      </c>
      <c r="L306" s="108">
        <v>4100000</v>
      </c>
      <c r="M306" s="108">
        <v>341666.66666666669</v>
      </c>
      <c r="N306" s="108">
        <v>396545.5</v>
      </c>
      <c r="O306" s="108">
        <v>54878.833333333336</v>
      </c>
      <c r="P306" s="105">
        <v>16.062097560975609</v>
      </c>
      <c r="Q306" s="104" t="s">
        <v>2891</v>
      </c>
    </row>
    <row r="307" spans="1:17" ht="24.75" hidden="1" customHeight="1">
      <c r="A307" s="103">
        <v>44135</v>
      </c>
      <c r="B307" s="104" t="s">
        <v>16</v>
      </c>
      <c r="C307" s="104" t="s">
        <v>2019</v>
      </c>
      <c r="D307" s="104" t="s">
        <v>477</v>
      </c>
      <c r="E307" s="104" t="s">
        <v>478</v>
      </c>
      <c r="F307" s="104" t="s">
        <v>2811</v>
      </c>
      <c r="G307" s="104" t="s">
        <v>2909</v>
      </c>
      <c r="H307" s="104" t="s">
        <v>2895</v>
      </c>
      <c r="I307" s="109" t="s">
        <v>2799</v>
      </c>
      <c r="J307" s="104" t="s">
        <v>2800</v>
      </c>
      <c r="K307" s="108">
        <v>1381873.04</v>
      </c>
      <c r="L307" s="108">
        <v>2700000</v>
      </c>
      <c r="M307" s="108">
        <v>225000</v>
      </c>
      <c r="N307" s="108">
        <v>236287.15</v>
      </c>
      <c r="O307" s="108">
        <v>11287.15</v>
      </c>
      <c r="P307" s="105">
        <v>5.0165111111111109</v>
      </c>
      <c r="Q307" s="104" t="s">
        <v>2891</v>
      </c>
    </row>
    <row r="308" spans="1:17" ht="24.75" hidden="1" customHeight="1">
      <c r="A308" s="103">
        <v>44135</v>
      </c>
      <c r="B308" s="104" t="s">
        <v>16</v>
      </c>
      <c r="C308" s="104" t="s">
        <v>2019</v>
      </c>
      <c r="D308" s="104" t="s">
        <v>477</v>
      </c>
      <c r="E308" s="104" t="s">
        <v>478</v>
      </c>
      <c r="F308" s="104" t="s">
        <v>2811</v>
      </c>
      <c r="G308" s="104" t="s">
        <v>2909</v>
      </c>
      <c r="H308" s="104" t="s">
        <v>2895</v>
      </c>
      <c r="I308" s="109" t="s">
        <v>2801</v>
      </c>
      <c r="J308" s="104" t="s">
        <v>2802</v>
      </c>
      <c r="K308" s="108">
        <v>244955.99</v>
      </c>
      <c r="L308" s="108">
        <v>250000</v>
      </c>
      <c r="M308" s="108">
        <v>20833.333333333332</v>
      </c>
      <c r="N308" s="108">
        <v>15560</v>
      </c>
      <c r="O308" s="108">
        <v>-5273.3333333333339</v>
      </c>
      <c r="P308" s="105">
        <v>-25.312000000000001</v>
      </c>
      <c r="Q308" s="104" t="s">
        <v>2890</v>
      </c>
    </row>
    <row r="309" spans="1:17" ht="24.75" hidden="1" customHeight="1">
      <c r="A309" s="103">
        <v>44135</v>
      </c>
      <c r="B309" s="104" t="s">
        <v>16</v>
      </c>
      <c r="C309" s="104" t="s">
        <v>2019</v>
      </c>
      <c r="D309" s="104" t="s">
        <v>477</v>
      </c>
      <c r="E309" s="104" t="s">
        <v>478</v>
      </c>
      <c r="F309" s="104" t="s">
        <v>2811</v>
      </c>
      <c r="G309" s="104" t="s">
        <v>2909</v>
      </c>
      <c r="H309" s="104" t="s">
        <v>2895</v>
      </c>
      <c r="I309" s="109" t="s">
        <v>2803</v>
      </c>
      <c r="J309" s="104" t="s">
        <v>2804</v>
      </c>
      <c r="K309" s="108">
        <v>2654153.85</v>
      </c>
      <c r="L309" s="108">
        <v>5105000</v>
      </c>
      <c r="M309" s="108">
        <v>425416.66666666669</v>
      </c>
      <c r="N309" s="108">
        <v>506354.5</v>
      </c>
      <c r="O309" s="108">
        <v>80937.833333333343</v>
      </c>
      <c r="P309" s="105">
        <v>19.025543584720861</v>
      </c>
      <c r="Q309" s="104" t="s">
        <v>2891</v>
      </c>
    </row>
    <row r="310" spans="1:17" ht="24.75" hidden="1" customHeight="1">
      <c r="A310" s="103">
        <v>44135</v>
      </c>
      <c r="B310" s="104" t="s">
        <v>16</v>
      </c>
      <c r="C310" s="104" t="s">
        <v>2019</v>
      </c>
      <c r="D310" s="104" t="s">
        <v>477</v>
      </c>
      <c r="E310" s="104" t="s">
        <v>478</v>
      </c>
      <c r="F310" s="104" t="s">
        <v>2811</v>
      </c>
      <c r="G310" s="104" t="s">
        <v>2909</v>
      </c>
      <c r="H310" s="104" t="s">
        <v>2895</v>
      </c>
      <c r="I310" s="109" t="s">
        <v>2805</v>
      </c>
      <c r="J310" s="104" t="s">
        <v>2806</v>
      </c>
      <c r="K310" s="108">
        <v>15988507.359999999</v>
      </c>
      <c r="L310" s="108">
        <v>40519200</v>
      </c>
      <c r="M310" s="108">
        <v>3376600</v>
      </c>
      <c r="N310" s="108">
        <v>3125930</v>
      </c>
      <c r="O310" s="108">
        <v>-250670</v>
      </c>
      <c r="P310" s="105">
        <v>-7.4237398566605473</v>
      </c>
      <c r="Q310" s="104" t="s">
        <v>2890</v>
      </c>
    </row>
    <row r="311" spans="1:17" ht="24.75" hidden="1" customHeight="1">
      <c r="A311" s="103">
        <v>44135</v>
      </c>
      <c r="B311" s="104" t="s">
        <v>16</v>
      </c>
      <c r="C311" s="104" t="s">
        <v>2019</v>
      </c>
      <c r="D311" s="104" t="s">
        <v>477</v>
      </c>
      <c r="E311" s="104" t="s">
        <v>478</v>
      </c>
      <c r="F311" s="104" t="s">
        <v>2811</v>
      </c>
      <c r="G311" s="104" t="s">
        <v>2909</v>
      </c>
      <c r="H311" s="104" t="s">
        <v>2895</v>
      </c>
      <c r="I311" s="109" t="s">
        <v>2807</v>
      </c>
      <c r="J311" s="104" t="s">
        <v>2808</v>
      </c>
      <c r="K311" s="108">
        <v>2898624.94</v>
      </c>
      <c r="L311" s="108">
        <v>5958130</v>
      </c>
      <c r="M311" s="108">
        <v>496510.83333333337</v>
      </c>
      <c r="N311" s="108">
        <v>331707.25</v>
      </c>
      <c r="O311" s="108">
        <v>-164803.58333333334</v>
      </c>
      <c r="P311" s="105">
        <v>-33.192343906561284</v>
      </c>
      <c r="Q311" s="104" t="s">
        <v>2890</v>
      </c>
    </row>
    <row r="312" spans="1:17" ht="24.75" hidden="1" customHeight="1">
      <c r="A312" s="103">
        <v>44135</v>
      </c>
      <c r="B312" s="104" t="s">
        <v>16</v>
      </c>
      <c r="C312" s="104" t="s">
        <v>2019</v>
      </c>
      <c r="D312" s="104" t="s">
        <v>477</v>
      </c>
      <c r="E312" s="104" t="s">
        <v>478</v>
      </c>
      <c r="F312" s="104" t="s">
        <v>2811</v>
      </c>
      <c r="G312" s="104" t="s">
        <v>2909</v>
      </c>
      <c r="H312" s="104" t="s">
        <v>2895</v>
      </c>
      <c r="I312" s="109" t="s">
        <v>2870</v>
      </c>
      <c r="J312" s="104" t="s">
        <v>2871</v>
      </c>
      <c r="K312" s="108">
        <v>0</v>
      </c>
      <c r="L312" s="108">
        <v>0</v>
      </c>
      <c r="M312" s="108">
        <v>0</v>
      </c>
      <c r="N312" s="108">
        <v>6449.4</v>
      </c>
      <c r="O312" s="108">
        <v>6449.4</v>
      </c>
      <c r="P312" s="106"/>
      <c r="Q312" s="104" t="s">
        <v>2891</v>
      </c>
    </row>
    <row r="313" spans="1:17" ht="24.75" hidden="1" customHeight="1">
      <c r="A313" s="103">
        <v>44135</v>
      </c>
      <c r="B313" s="104" t="s">
        <v>16</v>
      </c>
      <c r="C313" s="104" t="s">
        <v>2019</v>
      </c>
      <c r="D313" s="104" t="s">
        <v>477</v>
      </c>
      <c r="E313" s="104" t="s">
        <v>478</v>
      </c>
      <c r="F313" s="104" t="s">
        <v>2811</v>
      </c>
      <c r="G313" s="104" t="s">
        <v>2909</v>
      </c>
      <c r="H313" s="104" t="s">
        <v>2895</v>
      </c>
      <c r="I313" s="109" t="s">
        <v>2809</v>
      </c>
      <c r="J313" s="104" t="s">
        <v>2810</v>
      </c>
      <c r="K313" s="108">
        <v>5720393.3499999996</v>
      </c>
      <c r="L313" s="108">
        <v>5262493.84</v>
      </c>
      <c r="M313" s="108">
        <v>438541.15333333338</v>
      </c>
      <c r="N313" s="108">
        <v>1900000</v>
      </c>
      <c r="O313" s="108">
        <v>1461458.8466666667</v>
      </c>
      <c r="P313" s="105">
        <v>333.25466391424794</v>
      </c>
      <c r="Q313" s="104" t="s">
        <v>2891</v>
      </c>
    </row>
    <row r="314" spans="1:17" ht="24.75" hidden="1" customHeight="1">
      <c r="A314" s="103">
        <v>44135</v>
      </c>
      <c r="B314" s="104" t="s">
        <v>16</v>
      </c>
      <c r="C314" s="104" t="s">
        <v>2019</v>
      </c>
      <c r="D314" s="104" t="s">
        <v>477</v>
      </c>
      <c r="E314" s="104" t="s">
        <v>478</v>
      </c>
      <c r="F314" s="104" t="s">
        <v>2839</v>
      </c>
      <c r="G314" s="104" t="s">
        <v>2909</v>
      </c>
      <c r="H314" s="104" t="s">
        <v>2895</v>
      </c>
      <c r="I314" s="116" t="s">
        <v>2812</v>
      </c>
      <c r="J314" s="104" t="s">
        <v>2813</v>
      </c>
      <c r="K314" s="108">
        <v>4413582.99</v>
      </c>
      <c r="L314" s="108">
        <v>7400000</v>
      </c>
      <c r="M314" s="108">
        <v>616666.66666666674</v>
      </c>
      <c r="N314" s="108">
        <v>811777.4</v>
      </c>
      <c r="O314" s="108">
        <v>195110.73333333334</v>
      </c>
      <c r="P314" s="105">
        <v>31.639578378378378</v>
      </c>
      <c r="Q314" s="104" t="s">
        <v>2890</v>
      </c>
    </row>
    <row r="315" spans="1:17" ht="24.75" hidden="1" customHeight="1">
      <c r="A315" s="103">
        <v>44135</v>
      </c>
      <c r="B315" s="104" t="s">
        <v>16</v>
      </c>
      <c r="C315" s="104" t="s">
        <v>2019</v>
      </c>
      <c r="D315" s="104" t="s">
        <v>477</v>
      </c>
      <c r="E315" s="104" t="s">
        <v>478</v>
      </c>
      <c r="F315" s="104" t="s">
        <v>2839</v>
      </c>
      <c r="G315" s="104" t="s">
        <v>2909</v>
      </c>
      <c r="H315" s="104" t="s">
        <v>2895</v>
      </c>
      <c r="I315" s="116" t="s">
        <v>2814</v>
      </c>
      <c r="J315" s="104" t="s">
        <v>2815</v>
      </c>
      <c r="K315" s="108">
        <v>833685.75</v>
      </c>
      <c r="L315" s="108">
        <v>1400000</v>
      </c>
      <c r="M315" s="108">
        <v>116666.66666666667</v>
      </c>
      <c r="N315" s="108">
        <v>222698.23</v>
      </c>
      <c r="O315" s="108">
        <v>106031.56333333335</v>
      </c>
      <c r="P315" s="105">
        <v>90.884197142857133</v>
      </c>
      <c r="Q315" s="104" t="s">
        <v>2890</v>
      </c>
    </row>
    <row r="316" spans="1:17" ht="24.75" hidden="1" customHeight="1">
      <c r="A316" s="103">
        <v>44135</v>
      </c>
      <c r="B316" s="104" t="s">
        <v>16</v>
      </c>
      <c r="C316" s="104" t="s">
        <v>2019</v>
      </c>
      <c r="D316" s="104" t="s">
        <v>477</v>
      </c>
      <c r="E316" s="104" t="s">
        <v>478</v>
      </c>
      <c r="F316" s="104" t="s">
        <v>2839</v>
      </c>
      <c r="G316" s="104" t="s">
        <v>2909</v>
      </c>
      <c r="H316" s="104" t="s">
        <v>2895</v>
      </c>
      <c r="I316" s="116" t="s">
        <v>2816</v>
      </c>
      <c r="J316" s="104" t="s">
        <v>2817</v>
      </c>
      <c r="K316" s="108">
        <v>175910.04</v>
      </c>
      <c r="L316" s="108">
        <v>400000</v>
      </c>
      <c r="M316" s="108">
        <v>33333.333333333336</v>
      </c>
      <c r="N316" s="108">
        <v>8906.92</v>
      </c>
      <c r="O316" s="108">
        <v>-24426.41333333333</v>
      </c>
      <c r="P316" s="105">
        <v>-73.279240000000001</v>
      </c>
      <c r="Q316" s="104" t="s">
        <v>2891</v>
      </c>
    </row>
    <row r="317" spans="1:17" ht="24.75" hidden="1" customHeight="1">
      <c r="A317" s="103">
        <v>44135</v>
      </c>
      <c r="B317" s="104" t="s">
        <v>16</v>
      </c>
      <c r="C317" s="104" t="s">
        <v>2019</v>
      </c>
      <c r="D317" s="104" t="s">
        <v>477</v>
      </c>
      <c r="E317" s="104" t="s">
        <v>478</v>
      </c>
      <c r="F317" s="104" t="s">
        <v>2839</v>
      </c>
      <c r="G317" s="104" t="s">
        <v>2909</v>
      </c>
      <c r="H317" s="104" t="s">
        <v>2895</v>
      </c>
      <c r="I317" s="116" t="s">
        <v>2818</v>
      </c>
      <c r="J317" s="104" t="s">
        <v>2819</v>
      </c>
      <c r="K317" s="108">
        <v>954304.03</v>
      </c>
      <c r="L317" s="108">
        <v>1570000</v>
      </c>
      <c r="M317" s="108">
        <v>130833.33333333336</v>
      </c>
      <c r="N317" s="108">
        <v>146270</v>
      </c>
      <c r="O317" s="108">
        <v>15436.666666666668</v>
      </c>
      <c r="P317" s="105">
        <v>11.79872611464968</v>
      </c>
      <c r="Q317" s="104" t="s">
        <v>2890</v>
      </c>
    </row>
    <row r="318" spans="1:17" ht="24.75" hidden="1" customHeight="1">
      <c r="A318" s="103">
        <v>44135</v>
      </c>
      <c r="B318" s="104" t="s">
        <v>16</v>
      </c>
      <c r="C318" s="104" t="s">
        <v>2019</v>
      </c>
      <c r="D318" s="104" t="s">
        <v>477</v>
      </c>
      <c r="E318" s="104" t="s">
        <v>478</v>
      </c>
      <c r="F318" s="104" t="s">
        <v>2839</v>
      </c>
      <c r="G318" s="104" t="s">
        <v>2909</v>
      </c>
      <c r="H318" s="104" t="s">
        <v>2895</v>
      </c>
      <c r="I318" s="116" t="s">
        <v>2820</v>
      </c>
      <c r="J318" s="104" t="s">
        <v>2821</v>
      </c>
      <c r="K318" s="108">
        <v>22242969.829999998</v>
      </c>
      <c r="L318" s="108">
        <v>40519200</v>
      </c>
      <c r="M318" s="108">
        <v>3376600</v>
      </c>
      <c r="N318" s="108">
        <v>3126580</v>
      </c>
      <c r="O318" s="108">
        <v>-250020</v>
      </c>
      <c r="P318" s="105">
        <v>-7.4044897233903928</v>
      </c>
      <c r="Q318" s="104" t="s">
        <v>2891</v>
      </c>
    </row>
    <row r="319" spans="1:17" ht="24.75" hidden="1" customHeight="1">
      <c r="A319" s="103">
        <v>44135</v>
      </c>
      <c r="B319" s="104" t="s">
        <v>16</v>
      </c>
      <c r="C319" s="104" t="s">
        <v>2019</v>
      </c>
      <c r="D319" s="104" t="s">
        <v>477</v>
      </c>
      <c r="E319" s="104" t="s">
        <v>478</v>
      </c>
      <c r="F319" s="104" t="s">
        <v>2839</v>
      </c>
      <c r="G319" s="104" t="s">
        <v>2909</v>
      </c>
      <c r="H319" s="104" t="s">
        <v>2895</v>
      </c>
      <c r="I319" s="116" t="s">
        <v>2822</v>
      </c>
      <c r="J319" s="104" t="s">
        <v>2846</v>
      </c>
      <c r="K319" s="108">
        <v>4124717.13</v>
      </c>
      <c r="L319" s="108">
        <v>5040000</v>
      </c>
      <c r="M319" s="108">
        <v>420000</v>
      </c>
      <c r="N319" s="108">
        <v>430830</v>
      </c>
      <c r="O319" s="108">
        <v>10830</v>
      </c>
      <c r="P319" s="105">
        <v>2.5785714285714283</v>
      </c>
      <c r="Q319" s="104" t="s">
        <v>2890</v>
      </c>
    </row>
    <row r="320" spans="1:17" ht="24.75" hidden="1" customHeight="1">
      <c r="A320" s="103">
        <v>44135</v>
      </c>
      <c r="B320" s="104" t="s">
        <v>16</v>
      </c>
      <c r="C320" s="104" t="s">
        <v>2019</v>
      </c>
      <c r="D320" s="104" t="s">
        <v>477</v>
      </c>
      <c r="E320" s="104" t="s">
        <v>478</v>
      </c>
      <c r="F320" s="104" t="s">
        <v>2839</v>
      </c>
      <c r="G320" s="104" t="s">
        <v>2909</v>
      </c>
      <c r="H320" s="104" t="s">
        <v>2895</v>
      </c>
      <c r="I320" s="116" t="s">
        <v>2823</v>
      </c>
      <c r="J320" s="104" t="s">
        <v>2824</v>
      </c>
      <c r="K320" s="108">
        <v>6703332.8200000003</v>
      </c>
      <c r="L320" s="108">
        <v>10342300</v>
      </c>
      <c r="M320" s="108">
        <v>861858.33333333337</v>
      </c>
      <c r="N320" s="108">
        <v>814602.5</v>
      </c>
      <c r="O320" s="108">
        <v>-47255.833333333328</v>
      </c>
      <c r="P320" s="105">
        <v>-5.4830163503282643</v>
      </c>
      <c r="Q320" s="104" t="s">
        <v>2891</v>
      </c>
    </row>
    <row r="321" spans="1:17" ht="24.75" hidden="1" customHeight="1">
      <c r="A321" s="103">
        <v>44135</v>
      </c>
      <c r="B321" s="104" t="s">
        <v>16</v>
      </c>
      <c r="C321" s="104" t="s">
        <v>2019</v>
      </c>
      <c r="D321" s="104" t="s">
        <v>477</v>
      </c>
      <c r="E321" s="104" t="s">
        <v>478</v>
      </c>
      <c r="F321" s="104" t="s">
        <v>2839</v>
      </c>
      <c r="G321" s="104" t="s">
        <v>2909</v>
      </c>
      <c r="H321" s="104" t="s">
        <v>2895</v>
      </c>
      <c r="I321" s="116" t="s">
        <v>2825</v>
      </c>
      <c r="J321" s="104" t="s">
        <v>2826</v>
      </c>
      <c r="K321" s="108">
        <v>1489748.69</v>
      </c>
      <c r="L321" s="108">
        <v>2718000</v>
      </c>
      <c r="M321" s="108">
        <v>226500</v>
      </c>
      <c r="N321" s="108">
        <v>204882.65</v>
      </c>
      <c r="O321" s="108">
        <v>-21617.35</v>
      </c>
      <c r="P321" s="105">
        <v>-9.5440838852097123</v>
      </c>
      <c r="Q321" s="104" t="s">
        <v>2891</v>
      </c>
    </row>
    <row r="322" spans="1:17" ht="24.75" hidden="1" customHeight="1">
      <c r="A322" s="103">
        <v>44135</v>
      </c>
      <c r="B322" s="104" t="s">
        <v>16</v>
      </c>
      <c r="C322" s="104" t="s">
        <v>2019</v>
      </c>
      <c r="D322" s="104" t="s">
        <v>477</v>
      </c>
      <c r="E322" s="104" t="s">
        <v>478</v>
      </c>
      <c r="F322" s="104" t="s">
        <v>2839</v>
      </c>
      <c r="G322" s="104" t="s">
        <v>2909</v>
      </c>
      <c r="H322" s="104" t="s">
        <v>2895</v>
      </c>
      <c r="I322" s="116" t="s">
        <v>2827</v>
      </c>
      <c r="J322" s="104" t="s">
        <v>2828</v>
      </c>
      <c r="K322" s="108">
        <v>3357805.63</v>
      </c>
      <c r="L322" s="108">
        <v>5063280</v>
      </c>
      <c r="M322" s="108">
        <v>421940</v>
      </c>
      <c r="N322" s="108">
        <v>224234.5</v>
      </c>
      <c r="O322" s="108">
        <v>-197705.5</v>
      </c>
      <c r="P322" s="105">
        <v>-46.856306583874485</v>
      </c>
      <c r="Q322" s="104" t="s">
        <v>2891</v>
      </c>
    </row>
    <row r="323" spans="1:17" ht="24.75" hidden="1" customHeight="1">
      <c r="A323" s="103">
        <v>44135</v>
      </c>
      <c r="B323" s="104" t="s">
        <v>16</v>
      </c>
      <c r="C323" s="104" t="s">
        <v>2019</v>
      </c>
      <c r="D323" s="104" t="s">
        <v>477</v>
      </c>
      <c r="E323" s="104" t="s">
        <v>478</v>
      </c>
      <c r="F323" s="104" t="s">
        <v>2839</v>
      </c>
      <c r="G323" s="104" t="s">
        <v>2909</v>
      </c>
      <c r="H323" s="104" t="s">
        <v>2895</v>
      </c>
      <c r="I323" s="116" t="s">
        <v>2829</v>
      </c>
      <c r="J323" s="104" t="s">
        <v>2830</v>
      </c>
      <c r="K323" s="108">
        <v>1244443.3</v>
      </c>
      <c r="L323" s="108">
        <v>1961000</v>
      </c>
      <c r="M323" s="108">
        <v>163416.66666666669</v>
      </c>
      <c r="N323" s="108">
        <v>142304.13999999998</v>
      </c>
      <c r="O323" s="108">
        <v>-21112.526666666668</v>
      </c>
      <c r="P323" s="105">
        <v>-12.919445181030087</v>
      </c>
      <c r="Q323" s="104" t="s">
        <v>2891</v>
      </c>
    </row>
    <row r="324" spans="1:17" ht="24.75" hidden="1" customHeight="1">
      <c r="A324" s="103">
        <v>44135</v>
      </c>
      <c r="B324" s="104" t="s">
        <v>16</v>
      </c>
      <c r="C324" s="104" t="s">
        <v>2019</v>
      </c>
      <c r="D324" s="104" t="s">
        <v>477</v>
      </c>
      <c r="E324" s="104" t="s">
        <v>478</v>
      </c>
      <c r="F324" s="104" t="s">
        <v>2839</v>
      </c>
      <c r="G324" s="104" t="s">
        <v>2909</v>
      </c>
      <c r="H324" s="104" t="s">
        <v>2895</v>
      </c>
      <c r="I324" s="116" t="s">
        <v>2831</v>
      </c>
      <c r="J324" s="104" t="s">
        <v>2832</v>
      </c>
      <c r="K324" s="108">
        <v>2016600.43</v>
      </c>
      <c r="L324" s="108">
        <v>3242000</v>
      </c>
      <c r="M324" s="108">
        <v>270166.66666666669</v>
      </c>
      <c r="N324" s="108">
        <v>191390.91999999998</v>
      </c>
      <c r="O324" s="108">
        <v>-78775.746666666673</v>
      </c>
      <c r="P324" s="105">
        <v>-29.158203578038247</v>
      </c>
      <c r="Q324" s="104" t="s">
        <v>2891</v>
      </c>
    </row>
    <row r="325" spans="1:17" ht="24.75" hidden="1" customHeight="1">
      <c r="A325" s="103">
        <v>44135</v>
      </c>
      <c r="B325" s="104" t="s">
        <v>16</v>
      </c>
      <c r="C325" s="104" t="s">
        <v>2019</v>
      </c>
      <c r="D325" s="104" t="s">
        <v>477</v>
      </c>
      <c r="E325" s="104" t="s">
        <v>478</v>
      </c>
      <c r="F325" s="104" t="s">
        <v>2839</v>
      </c>
      <c r="G325" s="104" t="s">
        <v>2909</v>
      </c>
      <c r="H325" s="104" t="s">
        <v>2895</v>
      </c>
      <c r="I325" s="116" t="s">
        <v>2833</v>
      </c>
      <c r="J325" s="104" t="s">
        <v>2834</v>
      </c>
      <c r="K325" s="108">
        <v>3277796.18</v>
      </c>
      <c r="L325" s="108">
        <v>6167000</v>
      </c>
      <c r="M325" s="108">
        <v>513916.66666666669</v>
      </c>
      <c r="N325" s="108">
        <v>539784.13</v>
      </c>
      <c r="O325" s="108">
        <v>25867.463333333333</v>
      </c>
      <c r="P325" s="105">
        <v>5.0333964650559437</v>
      </c>
      <c r="Q325" s="104" t="s">
        <v>2890</v>
      </c>
    </row>
    <row r="326" spans="1:17" ht="24.75" hidden="1" customHeight="1">
      <c r="A326" s="103">
        <v>44135</v>
      </c>
      <c r="B326" s="104" t="s">
        <v>16</v>
      </c>
      <c r="C326" s="104" t="s">
        <v>2019</v>
      </c>
      <c r="D326" s="104" t="s">
        <v>477</v>
      </c>
      <c r="E326" s="104" t="s">
        <v>478</v>
      </c>
      <c r="F326" s="104" t="s">
        <v>2839</v>
      </c>
      <c r="G326" s="104" t="s">
        <v>2909</v>
      </c>
      <c r="H326" s="104" t="s">
        <v>2895</v>
      </c>
      <c r="I326" s="116" t="s">
        <v>2835</v>
      </c>
      <c r="J326" s="104" t="s">
        <v>2836</v>
      </c>
      <c r="K326" s="108">
        <v>0</v>
      </c>
      <c r="L326" s="108">
        <v>0</v>
      </c>
      <c r="M326" s="108">
        <v>0</v>
      </c>
      <c r="N326" s="108">
        <v>0</v>
      </c>
      <c r="O326" s="108">
        <v>0</v>
      </c>
      <c r="P326" s="106"/>
      <c r="Q326" s="104" t="s">
        <v>2890</v>
      </c>
    </row>
    <row r="327" spans="1:17" ht="24.75" hidden="1" customHeight="1">
      <c r="A327" s="103">
        <v>44135</v>
      </c>
      <c r="B327" s="104" t="s">
        <v>16</v>
      </c>
      <c r="C327" s="104" t="s">
        <v>2019</v>
      </c>
      <c r="D327" s="104" t="s">
        <v>477</v>
      </c>
      <c r="E327" s="104" t="s">
        <v>478</v>
      </c>
      <c r="F327" s="104" t="s">
        <v>2839</v>
      </c>
      <c r="G327" s="104" t="s">
        <v>2909</v>
      </c>
      <c r="H327" s="104" t="s">
        <v>2895</v>
      </c>
      <c r="I327" s="116" t="s">
        <v>2837</v>
      </c>
      <c r="J327" s="104" t="s">
        <v>2838</v>
      </c>
      <c r="K327" s="108">
        <v>4736065.79</v>
      </c>
      <c r="L327" s="108">
        <v>7842250</v>
      </c>
      <c r="M327" s="108">
        <v>653520.83333333337</v>
      </c>
      <c r="N327" s="108">
        <v>17746.71</v>
      </c>
      <c r="O327" s="108">
        <v>-635774.12333333341</v>
      </c>
      <c r="P327" s="105">
        <v>-97.284446172973318</v>
      </c>
      <c r="Q327" s="104" t="s">
        <v>2891</v>
      </c>
    </row>
    <row r="328" spans="1:17" ht="24.75" hidden="1" customHeight="1">
      <c r="A328" s="103">
        <v>44135</v>
      </c>
      <c r="B328" s="104" t="s">
        <v>16</v>
      </c>
      <c r="C328" s="104" t="s">
        <v>2019</v>
      </c>
      <c r="D328" s="104" t="s">
        <v>477</v>
      </c>
      <c r="E328" s="104" t="s">
        <v>478</v>
      </c>
      <c r="F328" s="104" t="s">
        <v>2839</v>
      </c>
      <c r="G328" s="104" t="s">
        <v>2909</v>
      </c>
      <c r="H328" s="104" t="s">
        <v>2895</v>
      </c>
      <c r="I328" s="116" t="s">
        <v>2872</v>
      </c>
      <c r="J328" s="104" t="s">
        <v>2873</v>
      </c>
      <c r="K328" s="108">
        <v>0</v>
      </c>
      <c r="L328" s="108">
        <v>0</v>
      </c>
      <c r="M328" s="108">
        <v>0</v>
      </c>
      <c r="N328" s="108">
        <v>0</v>
      </c>
      <c r="O328" s="108">
        <v>0</v>
      </c>
      <c r="P328" s="106"/>
      <c r="Q328" s="104" t="s">
        <v>2890</v>
      </c>
    </row>
    <row r="329" spans="1:17" ht="24.75" hidden="1" customHeight="1">
      <c r="A329" s="103">
        <v>44135</v>
      </c>
      <c r="B329" s="104" t="s">
        <v>16</v>
      </c>
      <c r="C329" s="104" t="s">
        <v>2019</v>
      </c>
      <c r="D329" s="104" t="s">
        <v>477</v>
      </c>
      <c r="E329" s="104" t="s">
        <v>478</v>
      </c>
      <c r="F329" s="104" t="s">
        <v>2911</v>
      </c>
      <c r="G329" s="104" t="s">
        <v>2910</v>
      </c>
      <c r="H329" s="104" t="s">
        <v>1944</v>
      </c>
      <c r="I329" s="117" t="s">
        <v>2852</v>
      </c>
      <c r="J329" s="104" t="s">
        <v>2912</v>
      </c>
      <c r="K329" s="108">
        <v>16620492.65</v>
      </c>
      <c r="L329" s="108">
        <v>16620492.65</v>
      </c>
      <c r="M329" s="108">
        <v>1385041.0541666667</v>
      </c>
      <c r="N329" s="108">
        <v>19442948.75</v>
      </c>
      <c r="O329" s="108">
        <v>18057907.695833333</v>
      </c>
      <c r="P329" s="105">
        <v>1303.7814035554475</v>
      </c>
      <c r="Q329" s="104" t="s">
        <v>2891</v>
      </c>
    </row>
    <row r="330" spans="1:17" ht="24.75" hidden="1" customHeight="1">
      <c r="A330" s="103">
        <v>44135</v>
      </c>
      <c r="B330" s="104" t="s">
        <v>16</v>
      </c>
      <c r="C330" s="104" t="s">
        <v>2019</v>
      </c>
      <c r="D330" s="104" t="s">
        <v>477</v>
      </c>
      <c r="E330" s="104" t="s">
        <v>478</v>
      </c>
      <c r="F330" s="104" t="s">
        <v>2913</v>
      </c>
      <c r="G330" s="104" t="s">
        <v>2914</v>
      </c>
      <c r="H330" s="104" t="s">
        <v>1944</v>
      </c>
      <c r="I330" s="117" t="s">
        <v>2853</v>
      </c>
      <c r="J330" s="104" t="s">
        <v>2915</v>
      </c>
      <c r="K330" s="108">
        <v>24658011.800000001</v>
      </c>
      <c r="L330" s="108">
        <v>24658011.800000001</v>
      </c>
      <c r="M330" s="108">
        <v>2054834.3166666667</v>
      </c>
      <c r="N330" s="108">
        <v>22019847.850000001</v>
      </c>
      <c r="O330" s="108">
        <v>19965013.533333331</v>
      </c>
      <c r="P330" s="105">
        <v>971.61184098387037</v>
      </c>
      <c r="Q330" s="104" t="s">
        <v>2891</v>
      </c>
    </row>
    <row r="331" spans="1:17" ht="24.75" hidden="1" customHeight="1">
      <c r="A331" s="103">
        <v>44135</v>
      </c>
      <c r="B331" s="104" t="s">
        <v>16</v>
      </c>
      <c r="C331" s="104" t="s">
        <v>2019</v>
      </c>
      <c r="D331" s="104" t="s">
        <v>477</v>
      </c>
      <c r="E331" s="104" t="s">
        <v>478</v>
      </c>
      <c r="F331" s="104" t="s">
        <v>2913</v>
      </c>
      <c r="G331" s="104" t="s">
        <v>2914</v>
      </c>
      <c r="H331" s="104" t="s">
        <v>1944</v>
      </c>
      <c r="I331" s="117" t="s">
        <v>2854</v>
      </c>
      <c r="J331" s="104" t="s">
        <v>2916</v>
      </c>
      <c r="K331" s="108">
        <v>17812824.739999998</v>
      </c>
      <c r="L331" s="108">
        <v>-17812824.739999998</v>
      </c>
      <c r="M331" s="108">
        <v>-1484402.0616666665</v>
      </c>
      <c r="N331" s="108">
        <v>-12947112.739999998</v>
      </c>
      <c r="O331" s="108">
        <v>-11462710.678333333</v>
      </c>
      <c r="P331" s="105">
        <v>772.21064119670893</v>
      </c>
      <c r="Q331" s="104" t="s">
        <v>2891</v>
      </c>
    </row>
    <row r="332" spans="1:17" ht="24.75" hidden="1" customHeight="1">
      <c r="A332" s="103">
        <v>44135</v>
      </c>
      <c r="B332" s="104" t="s">
        <v>16</v>
      </c>
      <c r="C332" s="104" t="s">
        <v>2019</v>
      </c>
      <c r="D332" s="104" t="s">
        <v>479</v>
      </c>
      <c r="E332" s="104" t="s">
        <v>480</v>
      </c>
      <c r="F332" s="104" t="s">
        <v>2811</v>
      </c>
      <c r="G332" s="104" t="s">
        <v>2909</v>
      </c>
      <c r="H332" s="104" t="s">
        <v>2895</v>
      </c>
      <c r="I332" s="116" t="s">
        <v>2790</v>
      </c>
      <c r="J332" s="104" t="s">
        <v>2791</v>
      </c>
      <c r="K332" s="108">
        <v>43692582.640000001</v>
      </c>
      <c r="L332" s="108">
        <v>71929147.170000002</v>
      </c>
      <c r="M332" s="108">
        <v>5994095.5975000001</v>
      </c>
      <c r="N332" s="108">
        <v>1919938.4000000004</v>
      </c>
      <c r="O332" s="108">
        <v>-4074157.1974999998</v>
      </c>
      <c r="P332" s="105">
        <v>-67.969506512362557</v>
      </c>
      <c r="Q332" s="104" t="s">
        <v>2890</v>
      </c>
    </row>
    <row r="333" spans="1:17" ht="24.75" hidden="1" customHeight="1">
      <c r="A333" s="103">
        <v>44135</v>
      </c>
      <c r="B333" s="104" t="s">
        <v>16</v>
      </c>
      <c r="C333" s="104" t="s">
        <v>2019</v>
      </c>
      <c r="D333" s="104" t="s">
        <v>479</v>
      </c>
      <c r="E333" s="104" t="s">
        <v>480</v>
      </c>
      <c r="F333" s="104" t="s">
        <v>2811</v>
      </c>
      <c r="G333" s="104" t="s">
        <v>2909</v>
      </c>
      <c r="H333" s="104" t="s">
        <v>2895</v>
      </c>
      <c r="I333" s="116" t="s">
        <v>2792</v>
      </c>
      <c r="J333" s="104" t="s">
        <v>2793</v>
      </c>
      <c r="K333" s="108">
        <v>207841.6</v>
      </c>
      <c r="L333" s="108">
        <v>500000</v>
      </c>
      <c r="M333" s="108">
        <v>41666.666666666664</v>
      </c>
      <c r="N333" s="108">
        <v>37600</v>
      </c>
      <c r="O333" s="108">
        <v>-4066.6666666666665</v>
      </c>
      <c r="P333" s="105">
        <v>-9.76</v>
      </c>
      <c r="Q333" s="104" t="s">
        <v>2890</v>
      </c>
    </row>
    <row r="334" spans="1:17" ht="24.75" hidden="1" customHeight="1">
      <c r="A334" s="103">
        <v>44135</v>
      </c>
      <c r="B334" s="104" t="s">
        <v>16</v>
      </c>
      <c r="C334" s="104" t="s">
        <v>2019</v>
      </c>
      <c r="D334" s="104" t="s">
        <v>479</v>
      </c>
      <c r="E334" s="104" t="s">
        <v>480</v>
      </c>
      <c r="F334" s="104" t="s">
        <v>2811</v>
      </c>
      <c r="G334" s="104" t="s">
        <v>2909</v>
      </c>
      <c r="H334" s="104" t="s">
        <v>2895</v>
      </c>
      <c r="I334" s="116" t="s">
        <v>2794</v>
      </c>
      <c r="J334" s="104" t="s">
        <v>2795</v>
      </c>
      <c r="K334" s="108">
        <v>36446.199999999997</v>
      </c>
      <c r="L334" s="108">
        <v>105266.7</v>
      </c>
      <c r="M334" s="108">
        <v>8772.2250000000004</v>
      </c>
      <c r="N334" s="108">
        <v>8690</v>
      </c>
      <c r="O334" s="108">
        <v>-82.224999999999994</v>
      </c>
      <c r="P334" s="105">
        <v>-0.93733345872911389</v>
      </c>
      <c r="Q334" s="104" t="s">
        <v>2890</v>
      </c>
    </row>
    <row r="335" spans="1:17" ht="24.75" hidden="1" customHeight="1">
      <c r="A335" s="103">
        <v>44135</v>
      </c>
      <c r="B335" s="104" t="s">
        <v>16</v>
      </c>
      <c r="C335" s="104" t="s">
        <v>2019</v>
      </c>
      <c r="D335" s="104" t="s">
        <v>479</v>
      </c>
      <c r="E335" s="104" t="s">
        <v>480</v>
      </c>
      <c r="F335" s="104" t="s">
        <v>2811</v>
      </c>
      <c r="G335" s="104" t="s">
        <v>2909</v>
      </c>
      <c r="H335" s="104" t="s">
        <v>2895</v>
      </c>
      <c r="I335" s="116" t="s">
        <v>2865</v>
      </c>
      <c r="J335" s="104" t="s">
        <v>2796</v>
      </c>
      <c r="K335" s="108">
        <v>193085.67</v>
      </c>
      <c r="L335" s="108">
        <v>568170.81000000006</v>
      </c>
      <c r="M335" s="108">
        <v>47347.567499999997</v>
      </c>
      <c r="N335" s="108">
        <v>60535.5</v>
      </c>
      <c r="O335" s="108">
        <v>13187.932500000001</v>
      </c>
      <c r="P335" s="105">
        <v>27.853453083941432</v>
      </c>
      <c r="Q335" s="104" t="s">
        <v>2891</v>
      </c>
    </row>
    <row r="336" spans="1:17" ht="24.75" hidden="1" customHeight="1">
      <c r="A336" s="103">
        <v>44135</v>
      </c>
      <c r="B336" s="104" t="s">
        <v>16</v>
      </c>
      <c r="C336" s="104" t="s">
        <v>2019</v>
      </c>
      <c r="D336" s="104" t="s">
        <v>479</v>
      </c>
      <c r="E336" s="104" t="s">
        <v>480</v>
      </c>
      <c r="F336" s="104" t="s">
        <v>2811</v>
      </c>
      <c r="G336" s="104" t="s">
        <v>2909</v>
      </c>
      <c r="H336" s="104" t="s">
        <v>2895</v>
      </c>
      <c r="I336" s="116" t="s">
        <v>2797</v>
      </c>
      <c r="J336" s="104" t="s">
        <v>2798</v>
      </c>
      <c r="K336" s="108">
        <v>2050943.34</v>
      </c>
      <c r="L336" s="108">
        <v>5956052.6699999999</v>
      </c>
      <c r="M336" s="108">
        <v>496337.72249999997</v>
      </c>
      <c r="N336" s="108">
        <v>599898</v>
      </c>
      <c r="O336" s="108">
        <v>103560.2775</v>
      </c>
      <c r="P336" s="105">
        <v>20.864881471909484</v>
      </c>
      <c r="Q336" s="104" t="s">
        <v>2891</v>
      </c>
    </row>
    <row r="337" spans="1:17" ht="24.75" hidden="1" customHeight="1">
      <c r="A337" s="103">
        <v>44135</v>
      </c>
      <c r="B337" s="104" t="s">
        <v>16</v>
      </c>
      <c r="C337" s="104" t="s">
        <v>2019</v>
      </c>
      <c r="D337" s="104" t="s">
        <v>479</v>
      </c>
      <c r="E337" s="104" t="s">
        <v>480</v>
      </c>
      <c r="F337" s="104" t="s">
        <v>2811</v>
      </c>
      <c r="G337" s="104" t="s">
        <v>2909</v>
      </c>
      <c r="H337" s="104" t="s">
        <v>2895</v>
      </c>
      <c r="I337" s="116" t="s">
        <v>2799</v>
      </c>
      <c r="J337" s="104" t="s">
        <v>2800</v>
      </c>
      <c r="K337" s="108">
        <v>893948.18</v>
      </c>
      <c r="L337" s="108">
        <v>2438798.85</v>
      </c>
      <c r="M337" s="108">
        <v>203233.23749999999</v>
      </c>
      <c r="N337" s="108">
        <v>172373.01</v>
      </c>
      <c r="O337" s="108">
        <v>-30860.227500000001</v>
      </c>
      <c r="P337" s="105">
        <v>-15.184636076074908</v>
      </c>
      <c r="Q337" s="104" t="s">
        <v>2890</v>
      </c>
    </row>
    <row r="338" spans="1:17" ht="24.75" hidden="1" customHeight="1">
      <c r="A338" s="103">
        <v>44135</v>
      </c>
      <c r="B338" s="104" t="s">
        <v>16</v>
      </c>
      <c r="C338" s="104" t="s">
        <v>2019</v>
      </c>
      <c r="D338" s="104" t="s">
        <v>479</v>
      </c>
      <c r="E338" s="104" t="s">
        <v>480</v>
      </c>
      <c r="F338" s="104" t="s">
        <v>2811</v>
      </c>
      <c r="G338" s="104" t="s">
        <v>2909</v>
      </c>
      <c r="H338" s="104" t="s">
        <v>2895</v>
      </c>
      <c r="I338" s="116" t="s">
        <v>2801</v>
      </c>
      <c r="J338" s="104" t="s">
        <v>2802</v>
      </c>
      <c r="K338" s="108">
        <v>611455.1</v>
      </c>
      <c r="L338" s="108">
        <v>2173319.2000000002</v>
      </c>
      <c r="M338" s="108">
        <v>181109.93333333335</v>
      </c>
      <c r="N338" s="108">
        <v>88462</v>
      </c>
      <c r="O338" s="108">
        <v>-92647.933333333349</v>
      </c>
      <c r="P338" s="105">
        <v>-51.155633282032383</v>
      </c>
      <c r="Q338" s="104" t="s">
        <v>2890</v>
      </c>
    </row>
    <row r="339" spans="1:17" ht="24.75" hidden="1" customHeight="1">
      <c r="A339" s="103">
        <v>44135</v>
      </c>
      <c r="B339" s="104" t="s">
        <v>16</v>
      </c>
      <c r="C339" s="104" t="s">
        <v>2019</v>
      </c>
      <c r="D339" s="104" t="s">
        <v>479</v>
      </c>
      <c r="E339" s="104" t="s">
        <v>480</v>
      </c>
      <c r="F339" s="104" t="s">
        <v>2811</v>
      </c>
      <c r="G339" s="104" t="s">
        <v>2909</v>
      </c>
      <c r="H339" s="104" t="s">
        <v>2895</v>
      </c>
      <c r="I339" s="116" t="s">
        <v>2803</v>
      </c>
      <c r="J339" s="104" t="s">
        <v>2804</v>
      </c>
      <c r="K339" s="108">
        <v>4674601.97</v>
      </c>
      <c r="L339" s="108">
        <v>13751215.42</v>
      </c>
      <c r="M339" s="108">
        <v>1145934.6183333334</v>
      </c>
      <c r="N339" s="108">
        <v>1069970</v>
      </c>
      <c r="O339" s="108">
        <v>-75964.618333333332</v>
      </c>
      <c r="P339" s="105">
        <v>-6.6290534484260162</v>
      </c>
      <c r="Q339" s="104" t="s">
        <v>2890</v>
      </c>
    </row>
    <row r="340" spans="1:17" ht="24.75" hidden="1" customHeight="1">
      <c r="A340" s="103">
        <v>44135</v>
      </c>
      <c r="B340" s="104" t="s">
        <v>16</v>
      </c>
      <c r="C340" s="104" t="s">
        <v>2019</v>
      </c>
      <c r="D340" s="104" t="s">
        <v>479</v>
      </c>
      <c r="E340" s="104" t="s">
        <v>480</v>
      </c>
      <c r="F340" s="104" t="s">
        <v>2811</v>
      </c>
      <c r="G340" s="104" t="s">
        <v>2909</v>
      </c>
      <c r="H340" s="104" t="s">
        <v>2895</v>
      </c>
      <c r="I340" s="116" t="s">
        <v>2805</v>
      </c>
      <c r="J340" s="104" t="s">
        <v>2806</v>
      </c>
      <c r="K340" s="108">
        <v>16631710.779999999</v>
      </c>
      <c r="L340" s="108">
        <v>46389838.659999996</v>
      </c>
      <c r="M340" s="108">
        <v>3865819.8883333332</v>
      </c>
      <c r="N340" s="108">
        <v>4053636</v>
      </c>
      <c r="O340" s="108">
        <v>187816.11166666669</v>
      </c>
      <c r="P340" s="105">
        <v>4.8583771901395965</v>
      </c>
      <c r="Q340" s="104" t="s">
        <v>2891</v>
      </c>
    </row>
    <row r="341" spans="1:17" ht="24.75" hidden="1" customHeight="1">
      <c r="A341" s="103">
        <v>44135</v>
      </c>
      <c r="B341" s="104" t="s">
        <v>16</v>
      </c>
      <c r="C341" s="104" t="s">
        <v>2019</v>
      </c>
      <c r="D341" s="104" t="s">
        <v>479</v>
      </c>
      <c r="E341" s="104" t="s">
        <v>480</v>
      </c>
      <c r="F341" s="104" t="s">
        <v>2811</v>
      </c>
      <c r="G341" s="104" t="s">
        <v>2909</v>
      </c>
      <c r="H341" s="104" t="s">
        <v>2895</v>
      </c>
      <c r="I341" s="116" t="s">
        <v>2807</v>
      </c>
      <c r="J341" s="104" t="s">
        <v>2808</v>
      </c>
      <c r="K341" s="108">
        <v>4818723.7699999996</v>
      </c>
      <c r="L341" s="108">
        <v>22467506.539999999</v>
      </c>
      <c r="M341" s="108">
        <v>1872292.2116666667</v>
      </c>
      <c r="N341" s="108">
        <v>602362.19999999995</v>
      </c>
      <c r="O341" s="108">
        <v>-1269930.0116666665</v>
      </c>
      <c r="P341" s="105">
        <v>-67.827554040627419</v>
      </c>
      <c r="Q341" s="104" t="s">
        <v>2890</v>
      </c>
    </row>
    <row r="342" spans="1:17" ht="24.75" hidden="1" customHeight="1">
      <c r="A342" s="103">
        <v>44135</v>
      </c>
      <c r="B342" s="104" t="s">
        <v>16</v>
      </c>
      <c r="C342" s="104" t="s">
        <v>2019</v>
      </c>
      <c r="D342" s="104" t="s">
        <v>479</v>
      </c>
      <c r="E342" s="104" t="s">
        <v>480</v>
      </c>
      <c r="F342" s="104" t="s">
        <v>2811</v>
      </c>
      <c r="G342" s="104" t="s">
        <v>2909</v>
      </c>
      <c r="H342" s="104" t="s">
        <v>2895</v>
      </c>
      <c r="I342" s="116" t="s">
        <v>2870</v>
      </c>
      <c r="J342" s="104" t="s">
        <v>2871</v>
      </c>
      <c r="K342" s="108">
        <v>0</v>
      </c>
      <c r="L342" s="111"/>
      <c r="M342" s="111"/>
      <c r="N342" s="108">
        <v>0</v>
      </c>
      <c r="O342" s="111"/>
      <c r="P342" s="106"/>
      <c r="Q342" s="104" t="s">
        <v>2917</v>
      </c>
    </row>
    <row r="343" spans="1:17" ht="24.75" hidden="1" customHeight="1">
      <c r="A343" s="103">
        <v>44135</v>
      </c>
      <c r="B343" s="104" t="s">
        <v>16</v>
      </c>
      <c r="C343" s="104" t="s">
        <v>2019</v>
      </c>
      <c r="D343" s="104" t="s">
        <v>479</v>
      </c>
      <c r="E343" s="104" t="s">
        <v>480</v>
      </c>
      <c r="F343" s="104" t="s">
        <v>2811</v>
      </c>
      <c r="G343" s="104" t="s">
        <v>2909</v>
      </c>
      <c r="H343" s="104" t="s">
        <v>2895</v>
      </c>
      <c r="I343" s="116" t="s">
        <v>2809</v>
      </c>
      <c r="J343" s="104" t="s">
        <v>2810</v>
      </c>
      <c r="K343" s="108">
        <v>7100850.7800000003</v>
      </c>
      <c r="L343" s="108">
        <v>64586980</v>
      </c>
      <c r="M343" s="108">
        <v>5382248.333333333</v>
      </c>
      <c r="N343" s="108">
        <v>10004580</v>
      </c>
      <c r="O343" s="108">
        <v>4622331.666666667</v>
      </c>
      <c r="P343" s="105">
        <v>85.881055283897766</v>
      </c>
      <c r="Q343" s="104" t="s">
        <v>2891</v>
      </c>
    </row>
    <row r="344" spans="1:17" ht="24.75" hidden="1" customHeight="1">
      <c r="A344" s="103">
        <v>44135</v>
      </c>
      <c r="B344" s="104" t="s">
        <v>16</v>
      </c>
      <c r="C344" s="104" t="s">
        <v>2019</v>
      </c>
      <c r="D344" s="104" t="s">
        <v>479</v>
      </c>
      <c r="E344" s="104" t="s">
        <v>480</v>
      </c>
      <c r="F344" s="104" t="s">
        <v>2839</v>
      </c>
      <c r="G344" s="104" t="s">
        <v>2909</v>
      </c>
      <c r="H344" s="104" t="s">
        <v>2895</v>
      </c>
      <c r="I344" s="120" t="s">
        <v>2812</v>
      </c>
      <c r="J344" s="104" t="s">
        <v>2813</v>
      </c>
      <c r="K344" s="108">
        <v>6244574</v>
      </c>
      <c r="L344" s="108">
        <v>11425492.27</v>
      </c>
      <c r="M344" s="108">
        <v>952124.35583333333</v>
      </c>
      <c r="N344" s="108">
        <v>771591.12</v>
      </c>
      <c r="O344" s="108">
        <v>-180533.23583333334</v>
      </c>
      <c r="P344" s="105">
        <v>-18.961098382503216</v>
      </c>
      <c r="Q344" s="104" t="s">
        <v>2891</v>
      </c>
    </row>
    <row r="345" spans="1:17" ht="24.75" hidden="1" customHeight="1">
      <c r="A345" s="103">
        <v>44135</v>
      </c>
      <c r="B345" s="104" t="s">
        <v>16</v>
      </c>
      <c r="C345" s="104" t="s">
        <v>2019</v>
      </c>
      <c r="D345" s="104" t="s">
        <v>479</v>
      </c>
      <c r="E345" s="104" t="s">
        <v>480</v>
      </c>
      <c r="F345" s="104" t="s">
        <v>2839</v>
      </c>
      <c r="G345" s="104" t="s">
        <v>2909</v>
      </c>
      <c r="H345" s="104" t="s">
        <v>2895</v>
      </c>
      <c r="I345" s="120" t="s">
        <v>2814</v>
      </c>
      <c r="J345" s="104" t="s">
        <v>2815</v>
      </c>
      <c r="K345" s="108">
        <v>2497382.81</v>
      </c>
      <c r="L345" s="108">
        <v>4433191.1500000004</v>
      </c>
      <c r="M345" s="108">
        <v>369432.59583333338</v>
      </c>
      <c r="N345" s="108">
        <v>424496.94</v>
      </c>
      <c r="O345" s="108">
        <v>55064.344166666669</v>
      </c>
      <c r="P345" s="105">
        <v>14.905112539530355</v>
      </c>
      <c r="Q345" s="104" t="s">
        <v>2890</v>
      </c>
    </row>
    <row r="346" spans="1:17" ht="24.75" hidden="1" customHeight="1">
      <c r="A346" s="103">
        <v>44135</v>
      </c>
      <c r="B346" s="104" t="s">
        <v>16</v>
      </c>
      <c r="C346" s="104" t="s">
        <v>2019</v>
      </c>
      <c r="D346" s="104" t="s">
        <v>479</v>
      </c>
      <c r="E346" s="104" t="s">
        <v>480</v>
      </c>
      <c r="F346" s="104" t="s">
        <v>2839</v>
      </c>
      <c r="G346" s="104" t="s">
        <v>2909</v>
      </c>
      <c r="H346" s="104" t="s">
        <v>2895</v>
      </c>
      <c r="I346" s="120" t="s">
        <v>2816</v>
      </c>
      <c r="J346" s="104" t="s">
        <v>2817</v>
      </c>
      <c r="K346" s="108">
        <v>499989.11</v>
      </c>
      <c r="L346" s="108">
        <v>1274054.8</v>
      </c>
      <c r="M346" s="108">
        <v>106171.23333333335</v>
      </c>
      <c r="N346" s="108">
        <v>94106.85</v>
      </c>
      <c r="O346" s="108">
        <v>-12064.383333333335</v>
      </c>
      <c r="P346" s="105">
        <v>-11.363137598162966</v>
      </c>
      <c r="Q346" s="104" t="s">
        <v>2891</v>
      </c>
    </row>
    <row r="347" spans="1:17" ht="24.75" hidden="1" customHeight="1">
      <c r="A347" s="103">
        <v>44135</v>
      </c>
      <c r="B347" s="104" t="s">
        <v>16</v>
      </c>
      <c r="C347" s="104" t="s">
        <v>2019</v>
      </c>
      <c r="D347" s="104" t="s">
        <v>479</v>
      </c>
      <c r="E347" s="104" t="s">
        <v>480</v>
      </c>
      <c r="F347" s="104" t="s">
        <v>2839</v>
      </c>
      <c r="G347" s="104" t="s">
        <v>2909</v>
      </c>
      <c r="H347" s="104" t="s">
        <v>2895</v>
      </c>
      <c r="I347" s="120" t="s">
        <v>2818</v>
      </c>
      <c r="J347" s="104" t="s">
        <v>2819</v>
      </c>
      <c r="K347" s="108">
        <v>1939834.27</v>
      </c>
      <c r="L347" s="108">
        <v>7111690</v>
      </c>
      <c r="M347" s="108">
        <v>592640.83333333337</v>
      </c>
      <c r="N347" s="108">
        <v>419123</v>
      </c>
      <c r="O347" s="108">
        <v>-173517.83333333334</v>
      </c>
      <c r="P347" s="105">
        <v>-29.278750901684408</v>
      </c>
      <c r="Q347" s="104" t="s">
        <v>2891</v>
      </c>
    </row>
    <row r="348" spans="1:17" ht="24.75" hidden="1" customHeight="1">
      <c r="A348" s="103">
        <v>44135</v>
      </c>
      <c r="B348" s="104" t="s">
        <v>16</v>
      </c>
      <c r="C348" s="104" t="s">
        <v>2019</v>
      </c>
      <c r="D348" s="104" t="s">
        <v>479</v>
      </c>
      <c r="E348" s="104" t="s">
        <v>480</v>
      </c>
      <c r="F348" s="104" t="s">
        <v>2839</v>
      </c>
      <c r="G348" s="104" t="s">
        <v>2909</v>
      </c>
      <c r="H348" s="104" t="s">
        <v>2895</v>
      </c>
      <c r="I348" s="120" t="s">
        <v>2820</v>
      </c>
      <c r="J348" s="104" t="s">
        <v>2821</v>
      </c>
      <c r="K348" s="108">
        <v>22939900.57</v>
      </c>
      <c r="L348" s="108">
        <v>46389838.659999996</v>
      </c>
      <c r="M348" s="108">
        <v>3865819.8883333332</v>
      </c>
      <c r="N348" s="108">
        <v>4054220</v>
      </c>
      <c r="O348" s="108">
        <v>188400.11166666666</v>
      </c>
      <c r="P348" s="105">
        <v>4.8734839467104969</v>
      </c>
      <c r="Q348" s="104" t="s">
        <v>2890</v>
      </c>
    </row>
    <row r="349" spans="1:17" ht="24.75" hidden="1" customHeight="1">
      <c r="A349" s="103">
        <v>44135</v>
      </c>
      <c r="B349" s="104" t="s">
        <v>16</v>
      </c>
      <c r="C349" s="104" t="s">
        <v>2019</v>
      </c>
      <c r="D349" s="104" t="s">
        <v>479</v>
      </c>
      <c r="E349" s="104" t="s">
        <v>480</v>
      </c>
      <c r="F349" s="104" t="s">
        <v>2839</v>
      </c>
      <c r="G349" s="104" t="s">
        <v>2909</v>
      </c>
      <c r="H349" s="104" t="s">
        <v>2895</v>
      </c>
      <c r="I349" s="120" t="s">
        <v>2822</v>
      </c>
      <c r="J349" s="104" t="s">
        <v>2846</v>
      </c>
      <c r="K349" s="108">
        <v>8548665.7899999991</v>
      </c>
      <c r="L349" s="108">
        <v>11225235.17</v>
      </c>
      <c r="M349" s="108">
        <v>935436.26416666666</v>
      </c>
      <c r="N349" s="108">
        <v>894952.9</v>
      </c>
      <c r="O349" s="108">
        <v>-40483.364166666666</v>
      </c>
      <c r="P349" s="105">
        <v>-4.3277522710466299</v>
      </c>
      <c r="Q349" s="104" t="s">
        <v>2891</v>
      </c>
    </row>
    <row r="350" spans="1:17" ht="24.75" hidden="1" customHeight="1">
      <c r="A350" s="103">
        <v>44135</v>
      </c>
      <c r="B350" s="104" t="s">
        <v>16</v>
      </c>
      <c r="C350" s="104" t="s">
        <v>2019</v>
      </c>
      <c r="D350" s="104" t="s">
        <v>479</v>
      </c>
      <c r="E350" s="104" t="s">
        <v>480</v>
      </c>
      <c r="F350" s="104" t="s">
        <v>2839</v>
      </c>
      <c r="G350" s="104" t="s">
        <v>2909</v>
      </c>
      <c r="H350" s="104" t="s">
        <v>2895</v>
      </c>
      <c r="I350" s="120" t="s">
        <v>2823</v>
      </c>
      <c r="J350" s="104" t="s">
        <v>2824</v>
      </c>
      <c r="K350" s="108">
        <v>10975495.26</v>
      </c>
      <c r="L350" s="108">
        <v>21014758.010000002</v>
      </c>
      <c r="M350" s="108">
        <v>1751229.8341666665</v>
      </c>
      <c r="N350" s="108">
        <v>1500973.75</v>
      </c>
      <c r="O350" s="108">
        <v>-250256.0841666667</v>
      </c>
      <c r="P350" s="105">
        <v>-14.29030497791585</v>
      </c>
      <c r="Q350" s="104" t="s">
        <v>2891</v>
      </c>
    </row>
    <row r="351" spans="1:17" ht="24.75" hidden="1" customHeight="1">
      <c r="A351" s="103">
        <v>44135</v>
      </c>
      <c r="B351" s="104" t="s">
        <v>16</v>
      </c>
      <c r="C351" s="104" t="s">
        <v>2019</v>
      </c>
      <c r="D351" s="104" t="s">
        <v>479</v>
      </c>
      <c r="E351" s="104" t="s">
        <v>480</v>
      </c>
      <c r="F351" s="104" t="s">
        <v>2839</v>
      </c>
      <c r="G351" s="104" t="s">
        <v>2909</v>
      </c>
      <c r="H351" s="104" t="s">
        <v>2895</v>
      </c>
      <c r="I351" s="120" t="s">
        <v>2825</v>
      </c>
      <c r="J351" s="104" t="s">
        <v>2826</v>
      </c>
      <c r="K351" s="108">
        <v>1594533.46</v>
      </c>
      <c r="L351" s="108">
        <v>3332653.57</v>
      </c>
      <c r="M351" s="108">
        <v>277721.13083333336</v>
      </c>
      <c r="N351" s="108">
        <v>248574.90000000002</v>
      </c>
      <c r="O351" s="108">
        <v>-29146.230833333335</v>
      </c>
      <c r="P351" s="105">
        <v>-10.494783290661681</v>
      </c>
      <c r="Q351" s="104" t="s">
        <v>2891</v>
      </c>
    </row>
    <row r="352" spans="1:17" ht="24.75" hidden="1" customHeight="1">
      <c r="A352" s="103">
        <v>44135</v>
      </c>
      <c r="B352" s="104" t="s">
        <v>16</v>
      </c>
      <c r="C352" s="104" t="s">
        <v>2019</v>
      </c>
      <c r="D352" s="104" t="s">
        <v>479</v>
      </c>
      <c r="E352" s="104" t="s">
        <v>480</v>
      </c>
      <c r="F352" s="104" t="s">
        <v>2839</v>
      </c>
      <c r="G352" s="104" t="s">
        <v>2909</v>
      </c>
      <c r="H352" s="104" t="s">
        <v>2895</v>
      </c>
      <c r="I352" s="120" t="s">
        <v>2827</v>
      </c>
      <c r="J352" s="104" t="s">
        <v>2828</v>
      </c>
      <c r="K352" s="108">
        <v>3223334.96</v>
      </c>
      <c r="L352" s="108">
        <v>6050725.4000000004</v>
      </c>
      <c r="M352" s="108">
        <v>504227.11666666676</v>
      </c>
      <c r="N352" s="108">
        <v>780989.58</v>
      </c>
      <c r="O352" s="108">
        <v>276762.46333333338</v>
      </c>
      <c r="P352" s="105">
        <v>54.888452878724259</v>
      </c>
      <c r="Q352" s="104" t="s">
        <v>2890</v>
      </c>
    </row>
    <row r="353" spans="1:17" ht="24.75" hidden="1" customHeight="1">
      <c r="A353" s="103">
        <v>44135</v>
      </c>
      <c r="B353" s="104" t="s">
        <v>16</v>
      </c>
      <c r="C353" s="104" t="s">
        <v>2019</v>
      </c>
      <c r="D353" s="104" t="s">
        <v>479</v>
      </c>
      <c r="E353" s="104" t="s">
        <v>480</v>
      </c>
      <c r="F353" s="104" t="s">
        <v>2839</v>
      </c>
      <c r="G353" s="104" t="s">
        <v>2909</v>
      </c>
      <c r="H353" s="104" t="s">
        <v>2895</v>
      </c>
      <c r="I353" s="120" t="s">
        <v>2829</v>
      </c>
      <c r="J353" s="104" t="s">
        <v>2830</v>
      </c>
      <c r="K353" s="108">
        <v>2174228.08</v>
      </c>
      <c r="L353" s="108">
        <v>4250818.87</v>
      </c>
      <c r="M353" s="108">
        <v>354234.90583333332</v>
      </c>
      <c r="N353" s="108">
        <v>365086.36999999994</v>
      </c>
      <c r="O353" s="108">
        <v>10851.464166666668</v>
      </c>
      <c r="P353" s="105">
        <v>3.0633525911679222</v>
      </c>
      <c r="Q353" s="104" t="s">
        <v>2890</v>
      </c>
    </row>
    <row r="354" spans="1:17" ht="24.75" hidden="1" customHeight="1">
      <c r="A354" s="103">
        <v>44135</v>
      </c>
      <c r="B354" s="104" t="s">
        <v>16</v>
      </c>
      <c r="C354" s="104" t="s">
        <v>2019</v>
      </c>
      <c r="D354" s="104" t="s">
        <v>479</v>
      </c>
      <c r="E354" s="104" t="s">
        <v>480</v>
      </c>
      <c r="F354" s="104" t="s">
        <v>2839</v>
      </c>
      <c r="G354" s="104" t="s">
        <v>2909</v>
      </c>
      <c r="H354" s="104" t="s">
        <v>2895</v>
      </c>
      <c r="I354" s="120" t="s">
        <v>2831</v>
      </c>
      <c r="J354" s="104" t="s">
        <v>2832</v>
      </c>
      <c r="K354" s="108">
        <v>2906071.72</v>
      </c>
      <c r="L354" s="108">
        <v>5245345.12</v>
      </c>
      <c r="M354" s="108">
        <v>437112.09333333338</v>
      </c>
      <c r="N354" s="108">
        <v>1047251.3999999999</v>
      </c>
      <c r="O354" s="108">
        <v>610139.30666666676</v>
      </c>
      <c r="P354" s="105">
        <v>139.58417439651711</v>
      </c>
      <c r="Q354" s="104" t="s">
        <v>2890</v>
      </c>
    </row>
    <row r="355" spans="1:17" ht="24.75" hidden="1" customHeight="1">
      <c r="A355" s="103">
        <v>44135</v>
      </c>
      <c r="B355" s="104" t="s">
        <v>16</v>
      </c>
      <c r="C355" s="104" t="s">
        <v>2019</v>
      </c>
      <c r="D355" s="104" t="s">
        <v>479</v>
      </c>
      <c r="E355" s="104" t="s">
        <v>480</v>
      </c>
      <c r="F355" s="104" t="s">
        <v>2839</v>
      </c>
      <c r="G355" s="104" t="s">
        <v>2909</v>
      </c>
      <c r="H355" s="104" t="s">
        <v>2895</v>
      </c>
      <c r="I355" s="120" t="s">
        <v>2833</v>
      </c>
      <c r="J355" s="104" t="s">
        <v>2834</v>
      </c>
      <c r="K355" s="108">
        <v>8381076.0499999998</v>
      </c>
      <c r="L355" s="108">
        <v>16102671.92</v>
      </c>
      <c r="M355" s="108">
        <v>1341889.3266666667</v>
      </c>
      <c r="N355" s="108">
        <v>825350.61</v>
      </c>
      <c r="O355" s="108">
        <v>-516538.71666666667</v>
      </c>
      <c r="P355" s="105">
        <v>-38.493391846984856</v>
      </c>
      <c r="Q355" s="104" t="s">
        <v>2891</v>
      </c>
    </row>
    <row r="356" spans="1:17" ht="24.75" hidden="1" customHeight="1">
      <c r="A356" s="103">
        <v>44135</v>
      </c>
      <c r="B356" s="104" t="s">
        <v>16</v>
      </c>
      <c r="C356" s="104" t="s">
        <v>2019</v>
      </c>
      <c r="D356" s="104" t="s">
        <v>479</v>
      </c>
      <c r="E356" s="104" t="s">
        <v>480</v>
      </c>
      <c r="F356" s="104" t="s">
        <v>2839</v>
      </c>
      <c r="G356" s="104" t="s">
        <v>2909</v>
      </c>
      <c r="H356" s="104" t="s">
        <v>2895</v>
      </c>
      <c r="I356" s="120" t="s">
        <v>2835</v>
      </c>
      <c r="J356" s="104" t="s">
        <v>2836</v>
      </c>
      <c r="K356" s="108">
        <v>709247.75</v>
      </c>
      <c r="L356" s="108">
        <v>517354.26</v>
      </c>
      <c r="M356" s="108">
        <v>43112.855000000003</v>
      </c>
      <c r="N356" s="108">
        <v>34713</v>
      </c>
      <c r="O356" s="108">
        <v>-8399.8549999999996</v>
      </c>
      <c r="P356" s="105">
        <v>-19.483411618182096</v>
      </c>
      <c r="Q356" s="104" t="s">
        <v>2891</v>
      </c>
    </row>
    <row r="357" spans="1:17" ht="24.75" hidden="1" customHeight="1">
      <c r="A357" s="103">
        <v>44135</v>
      </c>
      <c r="B357" s="104" t="s">
        <v>16</v>
      </c>
      <c r="C357" s="104" t="s">
        <v>2019</v>
      </c>
      <c r="D357" s="104" t="s">
        <v>479</v>
      </c>
      <c r="E357" s="104" t="s">
        <v>480</v>
      </c>
      <c r="F357" s="104" t="s">
        <v>2839</v>
      </c>
      <c r="G357" s="104" t="s">
        <v>2909</v>
      </c>
      <c r="H357" s="104" t="s">
        <v>2895</v>
      </c>
      <c r="I357" s="120" t="s">
        <v>2837</v>
      </c>
      <c r="J357" s="104" t="s">
        <v>2838</v>
      </c>
      <c r="K357" s="108">
        <v>8277856.1699999999</v>
      </c>
      <c r="L357" s="108">
        <v>16915645.879999999</v>
      </c>
      <c r="M357" s="108">
        <v>1409637.1566666667</v>
      </c>
      <c r="N357" s="108">
        <v>37341.1</v>
      </c>
      <c r="O357" s="108">
        <v>-1372296.0566666666</v>
      </c>
      <c r="P357" s="105">
        <v>-97.351013356635718</v>
      </c>
      <c r="Q357" s="104" t="s">
        <v>2891</v>
      </c>
    </row>
    <row r="358" spans="1:17" ht="24.75" hidden="1" customHeight="1">
      <c r="A358" s="103">
        <v>44135</v>
      </c>
      <c r="B358" s="104" t="s">
        <v>16</v>
      </c>
      <c r="C358" s="104" t="s">
        <v>2019</v>
      </c>
      <c r="D358" s="104" t="s">
        <v>479</v>
      </c>
      <c r="E358" s="104" t="s">
        <v>480</v>
      </c>
      <c r="F358" s="104" t="s">
        <v>2839</v>
      </c>
      <c r="G358" s="104" t="s">
        <v>2909</v>
      </c>
      <c r="H358" s="104" t="s">
        <v>2895</v>
      </c>
      <c r="I358" s="120" t="s">
        <v>2872</v>
      </c>
      <c r="J358" s="104" t="s">
        <v>2873</v>
      </c>
      <c r="K358" s="108">
        <v>0</v>
      </c>
      <c r="L358" s="111"/>
      <c r="M358" s="111"/>
      <c r="N358" s="108">
        <v>0</v>
      </c>
      <c r="O358" s="111"/>
      <c r="P358" s="106"/>
      <c r="Q358" s="104" t="s">
        <v>2917</v>
      </c>
    </row>
    <row r="359" spans="1:17" ht="24.75" hidden="1" customHeight="1">
      <c r="A359" s="103">
        <v>44135</v>
      </c>
      <c r="B359" s="104" t="s">
        <v>16</v>
      </c>
      <c r="C359" s="104" t="s">
        <v>2019</v>
      </c>
      <c r="D359" s="104" t="s">
        <v>479</v>
      </c>
      <c r="E359" s="104" t="s">
        <v>480</v>
      </c>
      <c r="F359" s="104" t="s">
        <v>2911</v>
      </c>
      <c r="G359" s="104" t="s">
        <v>2910</v>
      </c>
      <c r="H359" s="104" t="s">
        <v>1944</v>
      </c>
      <c r="I359" s="117" t="s">
        <v>2852</v>
      </c>
      <c r="J359" s="104" t="s">
        <v>2912</v>
      </c>
      <c r="K359" s="108">
        <v>52372967.990000002</v>
      </c>
      <c r="L359" s="108">
        <v>52372967.990000002</v>
      </c>
      <c r="M359" s="108">
        <v>4364413.9991666665</v>
      </c>
      <c r="N359" s="108">
        <v>52125174.840000004</v>
      </c>
      <c r="O359" s="108">
        <v>47760760.840833336</v>
      </c>
      <c r="P359" s="105">
        <v>1094.3224187703706</v>
      </c>
      <c r="Q359" s="104" t="s">
        <v>2891</v>
      </c>
    </row>
    <row r="360" spans="1:17" ht="24.75" hidden="1" customHeight="1">
      <c r="A360" s="103">
        <v>44135</v>
      </c>
      <c r="B360" s="104" t="s">
        <v>16</v>
      </c>
      <c r="C360" s="104" t="s">
        <v>2019</v>
      </c>
      <c r="D360" s="104" t="s">
        <v>479</v>
      </c>
      <c r="E360" s="104" t="s">
        <v>480</v>
      </c>
      <c r="F360" s="104" t="s">
        <v>2913</v>
      </c>
      <c r="G360" s="104" t="s">
        <v>2914</v>
      </c>
      <c r="H360" s="104" t="s">
        <v>1944</v>
      </c>
      <c r="I360" s="117" t="s">
        <v>2853</v>
      </c>
      <c r="J360" s="104" t="s">
        <v>2915</v>
      </c>
      <c r="K360" s="108">
        <v>49327094.710000001</v>
      </c>
      <c r="L360" s="108">
        <v>49327094.710000001</v>
      </c>
      <c r="M360" s="108">
        <v>4110591.2258333336</v>
      </c>
      <c r="N360" s="108">
        <v>51651911.200000003</v>
      </c>
      <c r="O360" s="108">
        <v>47541319.974166669</v>
      </c>
      <c r="P360" s="105">
        <v>1156.5567423826894</v>
      </c>
      <c r="Q360" s="104" t="s">
        <v>2891</v>
      </c>
    </row>
    <row r="361" spans="1:17" ht="24.75" hidden="1" customHeight="1">
      <c r="A361" s="103">
        <v>44135</v>
      </c>
      <c r="B361" s="104" t="s">
        <v>16</v>
      </c>
      <c r="C361" s="104" t="s">
        <v>2019</v>
      </c>
      <c r="D361" s="104" t="s">
        <v>479</v>
      </c>
      <c r="E361" s="104" t="s">
        <v>480</v>
      </c>
      <c r="F361" s="104" t="s">
        <v>2913</v>
      </c>
      <c r="G361" s="104" t="s">
        <v>2914</v>
      </c>
      <c r="H361" s="104" t="s">
        <v>1944</v>
      </c>
      <c r="I361" s="117" t="s">
        <v>2854</v>
      </c>
      <c r="J361" s="104" t="s">
        <v>2916</v>
      </c>
      <c r="K361" s="108">
        <v>21693918.300000001</v>
      </c>
      <c r="L361" s="108">
        <v>-21693918.300000001</v>
      </c>
      <c r="M361" s="108">
        <v>-1807826.5249999999</v>
      </c>
      <c r="N361" s="108">
        <v>-26103107.020000003</v>
      </c>
      <c r="O361" s="108">
        <v>-24295280.495000001</v>
      </c>
      <c r="P361" s="105">
        <v>1343.8944588447168</v>
      </c>
      <c r="Q361" s="104" t="s">
        <v>2891</v>
      </c>
    </row>
    <row r="362" spans="1:17" ht="24.75" hidden="1" customHeight="1">
      <c r="A362" s="103">
        <v>44135</v>
      </c>
      <c r="B362" s="104" t="s">
        <v>16</v>
      </c>
      <c r="C362" s="104" t="s">
        <v>2019</v>
      </c>
      <c r="D362" s="104" t="s">
        <v>481</v>
      </c>
      <c r="E362" s="104" t="s">
        <v>482</v>
      </c>
      <c r="F362" s="104" t="s">
        <v>2811</v>
      </c>
      <c r="G362" s="104" t="s">
        <v>2909</v>
      </c>
      <c r="H362" s="104" t="s">
        <v>2895</v>
      </c>
      <c r="I362" s="109" t="s">
        <v>2790</v>
      </c>
      <c r="J362" s="104" t="s">
        <v>2791</v>
      </c>
      <c r="K362" s="108">
        <v>7393811.3399999999</v>
      </c>
      <c r="L362" s="108">
        <v>20200000</v>
      </c>
      <c r="M362" s="108">
        <v>1683333.3333333333</v>
      </c>
      <c r="N362" s="108">
        <v>94506.5</v>
      </c>
      <c r="O362" s="108">
        <v>-1588826.8333333335</v>
      </c>
      <c r="P362" s="105">
        <v>-94.385752475247514</v>
      </c>
      <c r="Q362" s="104" t="s">
        <v>2890</v>
      </c>
    </row>
    <row r="363" spans="1:17" ht="24.75" hidden="1" customHeight="1">
      <c r="A363" s="103">
        <v>44135</v>
      </c>
      <c r="B363" s="104" t="s">
        <v>16</v>
      </c>
      <c r="C363" s="104" t="s">
        <v>2019</v>
      </c>
      <c r="D363" s="104" t="s">
        <v>481</v>
      </c>
      <c r="E363" s="104" t="s">
        <v>482</v>
      </c>
      <c r="F363" s="104" t="s">
        <v>2811</v>
      </c>
      <c r="G363" s="104" t="s">
        <v>2909</v>
      </c>
      <c r="H363" s="104" t="s">
        <v>2895</v>
      </c>
      <c r="I363" s="109" t="s">
        <v>2792</v>
      </c>
      <c r="J363" s="104" t="s">
        <v>2793</v>
      </c>
      <c r="K363" s="108">
        <v>6550.02</v>
      </c>
      <c r="L363" s="108">
        <v>17200</v>
      </c>
      <c r="M363" s="108">
        <v>1433.3333333333333</v>
      </c>
      <c r="N363" s="108">
        <v>0</v>
      </c>
      <c r="O363" s="108">
        <v>-1433.3333333333333</v>
      </c>
      <c r="P363" s="105">
        <v>-100</v>
      </c>
      <c r="Q363" s="104" t="s">
        <v>2890</v>
      </c>
    </row>
    <row r="364" spans="1:17" ht="24.75" hidden="1" customHeight="1">
      <c r="A364" s="103">
        <v>44135</v>
      </c>
      <c r="B364" s="104" t="s">
        <v>16</v>
      </c>
      <c r="C364" s="104" t="s">
        <v>2019</v>
      </c>
      <c r="D364" s="104" t="s">
        <v>481</v>
      </c>
      <c r="E364" s="104" t="s">
        <v>482</v>
      </c>
      <c r="F364" s="104" t="s">
        <v>2811</v>
      </c>
      <c r="G364" s="104" t="s">
        <v>2909</v>
      </c>
      <c r="H364" s="104" t="s">
        <v>2895</v>
      </c>
      <c r="I364" s="109" t="s">
        <v>2794</v>
      </c>
      <c r="J364" s="104" t="s">
        <v>2795</v>
      </c>
      <c r="K364" s="108">
        <v>0</v>
      </c>
      <c r="L364" s="108">
        <v>0</v>
      </c>
      <c r="M364" s="108">
        <v>0</v>
      </c>
      <c r="N364" s="108">
        <v>0</v>
      </c>
      <c r="O364" s="108">
        <v>0</v>
      </c>
      <c r="P364" s="106"/>
      <c r="Q364" s="104" t="s">
        <v>2891</v>
      </c>
    </row>
    <row r="365" spans="1:17" ht="24.75" hidden="1" customHeight="1">
      <c r="A365" s="103">
        <v>44135</v>
      </c>
      <c r="B365" s="104" t="s">
        <v>16</v>
      </c>
      <c r="C365" s="104" t="s">
        <v>2019</v>
      </c>
      <c r="D365" s="104" t="s">
        <v>481</v>
      </c>
      <c r="E365" s="104" t="s">
        <v>482</v>
      </c>
      <c r="F365" s="104" t="s">
        <v>2811</v>
      </c>
      <c r="G365" s="104" t="s">
        <v>2909</v>
      </c>
      <c r="H365" s="104" t="s">
        <v>2895</v>
      </c>
      <c r="I365" s="109" t="s">
        <v>2865</v>
      </c>
      <c r="J365" s="104" t="s">
        <v>2796</v>
      </c>
      <c r="K365" s="108">
        <v>78681.759999999995</v>
      </c>
      <c r="L365" s="108">
        <v>230000</v>
      </c>
      <c r="M365" s="108">
        <v>19166.666666666668</v>
      </c>
      <c r="N365" s="108">
        <v>9918</v>
      </c>
      <c r="O365" s="108">
        <v>-9248.6666666666661</v>
      </c>
      <c r="P365" s="105">
        <v>-48.253913043478256</v>
      </c>
      <c r="Q365" s="104" t="s">
        <v>2890</v>
      </c>
    </row>
    <row r="366" spans="1:17" ht="24.75" hidden="1" customHeight="1">
      <c r="A366" s="103">
        <v>44135</v>
      </c>
      <c r="B366" s="104" t="s">
        <v>16</v>
      </c>
      <c r="C366" s="104" t="s">
        <v>2019</v>
      </c>
      <c r="D366" s="104" t="s">
        <v>481</v>
      </c>
      <c r="E366" s="104" t="s">
        <v>482</v>
      </c>
      <c r="F366" s="104" t="s">
        <v>2811</v>
      </c>
      <c r="G366" s="104" t="s">
        <v>2909</v>
      </c>
      <c r="H366" s="104" t="s">
        <v>2895</v>
      </c>
      <c r="I366" s="109" t="s">
        <v>2797</v>
      </c>
      <c r="J366" s="104" t="s">
        <v>2798</v>
      </c>
      <c r="K366" s="108">
        <v>494318.23</v>
      </c>
      <c r="L366" s="108">
        <v>1600000</v>
      </c>
      <c r="M366" s="108">
        <v>133333.33333333334</v>
      </c>
      <c r="N366" s="108">
        <v>112686.83</v>
      </c>
      <c r="O366" s="108">
        <v>-20646.503333333338</v>
      </c>
      <c r="P366" s="105">
        <v>-15.4848775</v>
      </c>
      <c r="Q366" s="104" t="s">
        <v>2890</v>
      </c>
    </row>
    <row r="367" spans="1:17" ht="24.75" hidden="1" customHeight="1">
      <c r="A367" s="103">
        <v>44135</v>
      </c>
      <c r="B367" s="104" t="s">
        <v>16</v>
      </c>
      <c r="C367" s="104" t="s">
        <v>2019</v>
      </c>
      <c r="D367" s="104" t="s">
        <v>481</v>
      </c>
      <c r="E367" s="104" t="s">
        <v>482</v>
      </c>
      <c r="F367" s="104" t="s">
        <v>2811</v>
      </c>
      <c r="G367" s="104" t="s">
        <v>2909</v>
      </c>
      <c r="H367" s="104" t="s">
        <v>2895</v>
      </c>
      <c r="I367" s="109" t="s">
        <v>2799</v>
      </c>
      <c r="J367" s="104" t="s">
        <v>2800</v>
      </c>
      <c r="K367" s="108">
        <v>129905.78</v>
      </c>
      <c r="L367" s="108">
        <v>410000</v>
      </c>
      <c r="M367" s="108">
        <v>34166.666666666664</v>
      </c>
      <c r="N367" s="108">
        <v>20877.37</v>
      </c>
      <c r="O367" s="108">
        <v>-13289.296666666667</v>
      </c>
      <c r="P367" s="105">
        <v>-38.895502439024391</v>
      </c>
      <c r="Q367" s="104" t="s">
        <v>2890</v>
      </c>
    </row>
    <row r="368" spans="1:17" ht="24.75" hidden="1" customHeight="1">
      <c r="A368" s="103">
        <v>44135</v>
      </c>
      <c r="B368" s="104" t="s">
        <v>16</v>
      </c>
      <c r="C368" s="104" t="s">
        <v>2019</v>
      </c>
      <c r="D368" s="104" t="s">
        <v>481</v>
      </c>
      <c r="E368" s="104" t="s">
        <v>482</v>
      </c>
      <c r="F368" s="104" t="s">
        <v>2811</v>
      </c>
      <c r="G368" s="104" t="s">
        <v>2909</v>
      </c>
      <c r="H368" s="104" t="s">
        <v>2895</v>
      </c>
      <c r="I368" s="109" t="s">
        <v>2801</v>
      </c>
      <c r="J368" s="104" t="s">
        <v>2802</v>
      </c>
      <c r="K368" s="108">
        <v>0</v>
      </c>
      <c r="L368" s="108">
        <v>0</v>
      </c>
      <c r="M368" s="108">
        <v>0</v>
      </c>
      <c r="N368" s="108">
        <v>0</v>
      </c>
      <c r="O368" s="108">
        <v>0</v>
      </c>
      <c r="P368" s="106"/>
      <c r="Q368" s="104" t="s">
        <v>2891</v>
      </c>
    </row>
    <row r="369" spans="1:17" ht="24.75" hidden="1" customHeight="1">
      <c r="A369" s="103">
        <v>44135</v>
      </c>
      <c r="B369" s="104" t="s">
        <v>16</v>
      </c>
      <c r="C369" s="104" t="s">
        <v>2019</v>
      </c>
      <c r="D369" s="104" t="s">
        <v>481</v>
      </c>
      <c r="E369" s="104" t="s">
        <v>482</v>
      </c>
      <c r="F369" s="104" t="s">
        <v>2811</v>
      </c>
      <c r="G369" s="104" t="s">
        <v>2909</v>
      </c>
      <c r="H369" s="104" t="s">
        <v>2895</v>
      </c>
      <c r="I369" s="109" t="s">
        <v>2803</v>
      </c>
      <c r="J369" s="104" t="s">
        <v>2804</v>
      </c>
      <c r="K369" s="108">
        <v>430617.94</v>
      </c>
      <c r="L369" s="108">
        <v>1300000</v>
      </c>
      <c r="M369" s="108">
        <v>108333.33333333334</v>
      </c>
      <c r="N369" s="108">
        <v>100096</v>
      </c>
      <c r="O369" s="108">
        <v>-8237.3333333333339</v>
      </c>
      <c r="P369" s="105">
        <v>-7.6036923076923078</v>
      </c>
      <c r="Q369" s="104" t="s">
        <v>2890</v>
      </c>
    </row>
    <row r="370" spans="1:17" ht="24.75" hidden="1" customHeight="1">
      <c r="A370" s="103">
        <v>44135</v>
      </c>
      <c r="B370" s="104" t="s">
        <v>16</v>
      </c>
      <c r="C370" s="104" t="s">
        <v>2019</v>
      </c>
      <c r="D370" s="104" t="s">
        <v>481</v>
      </c>
      <c r="E370" s="104" t="s">
        <v>482</v>
      </c>
      <c r="F370" s="104" t="s">
        <v>2811</v>
      </c>
      <c r="G370" s="104" t="s">
        <v>2909</v>
      </c>
      <c r="H370" s="104" t="s">
        <v>2895</v>
      </c>
      <c r="I370" s="109" t="s">
        <v>2805</v>
      </c>
      <c r="J370" s="104" t="s">
        <v>2806</v>
      </c>
      <c r="K370" s="108">
        <v>6557607.5599999996</v>
      </c>
      <c r="L370" s="108">
        <v>22055000</v>
      </c>
      <c r="M370" s="108">
        <v>1837916.6666666667</v>
      </c>
      <c r="N370" s="108">
        <v>1752612</v>
      </c>
      <c r="O370" s="108">
        <v>-85304.666666666657</v>
      </c>
      <c r="P370" s="105">
        <v>-4.6413783722511903</v>
      </c>
      <c r="Q370" s="104" t="s">
        <v>2890</v>
      </c>
    </row>
    <row r="371" spans="1:17" ht="24.75" hidden="1" customHeight="1">
      <c r="A371" s="103">
        <v>44135</v>
      </c>
      <c r="B371" s="104" t="s">
        <v>16</v>
      </c>
      <c r="C371" s="104" t="s">
        <v>2019</v>
      </c>
      <c r="D371" s="104" t="s">
        <v>481</v>
      </c>
      <c r="E371" s="104" t="s">
        <v>482</v>
      </c>
      <c r="F371" s="104" t="s">
        <v>2811</v>
      </c>
      <c r="G371" s="104" t="s">
        <v>2909</v>
      </c>
      <c r="H371" s="104" t="s">
        <v>2895</v>
      </c>
      <c r="I371" s="109" t="s">
        <v>2807</v>
      </c>
      <c r="J371" s="104" t="s">
        <v>2808</v>
      </c>
      <c r="K371" s="108">
        <v>1453348.17</v>
      </c>
      <c r="L371" s="108">
        <v>3800000</v>
      </c>
      <c r="M371" s="108">
        <v>316666.66666666669</v>
      </c>
      <c r="N371" s="108">
        <v>226928.18</v>
      </c>
      <c r="O371" s="108">
        <v>-89738.486666666679</v>
      </c>
      <c r="P371" s="105">
        <v>-28.33846947368421</v>
      </c>
      <c r="Q371" s="104" t="s">
        <v>2890</v>
      </c>
    </row>
    <row r="372" spans="1:17" ht="24.75" hidden="1" customHeight="1">
      <c r="A372" s="103">
        <v>44135</v>
      </c>
      <c r="B372" s="104" t="s">
        <v>16</v>
      </c>
      <c r="C372" s="104" t="s">
        <v>2019</v>
      </c>
      <c r="D372" s="104" t="s">
        <v>481</v>
      </c>
      <c r="E372" s="104" t="s">
        <v>482</v>
      </c>
      <c r="F372" s="104" t="s">
        <v>2811</v>
      </c>
      <c r="G372" s="104" t="s">
        <v>2909</v>
      </c>
      <c r="H372" s="104" t="s">
        <v>2895</v>
      </c>
      <c r="I372" s="109" t="s">
        <v>2870</v>
      </c>
      <c r="J372" s="104" t="s">
        <v>2871</v>
      </c>
      <c r="K372" s="108">
        <v>0</v>
      </c>
      <c r="L372" s="108">
        <v>0</v>
      </c>
      <c r="M372" s="108">
        <v>0</v>
      </c>
      <c r="N372" s="108">
        <v>0</v>
      </c>
      <c r="O372" s="108">
        <v>0</v>
      </c>
      <c r="P372" s="106"/>
      <c r="Q372" s="104" t="s">
        <v>2891</v>
      </c>
    </row>
    <row r="373" spans="1:17" ht="24.75" hidden="1" customHeight="1">
      <c r="A373" s="103">
        <v>44135</v>
      </c>
      <c r="B373" s="104" t="s">
        <v>16</v>
      </c>
      <c r="C373" s="104" t="s">
        <v>2019</v>
      </c>
      <c r="D373" s="104" t="s">
        <v>481</v>
      </c>
      <c r="E373" s="104" t="s">
        <v>482</v>
      </c>
      <c r="F373" s="104" t="s">
        <v>2811</v>
      </c>
      <c r="G373" s="104" t="s">
        <v>2909</v>
      </c>
      <c r="H373" s="104" t="s">
        <v>2895</v>
      </c>
      <c r="I373" s="109" t="s">
        <v>2809</v>
      </c>
      <c r="J373" s="104" t="s">
        <v>2810</v>
      </c>
      <c r="K373" s="108">
        <v>259275.85</v>
      </c>
      <c r="L373" s="108">
        <v>678864.41</v>
      </c>
      <c r="M373" s="108">
        <v>56572.034166666672</v>
      </c>
      <c r="N373" s="108">
        <v>0</v>
      </c>
      <c r="O373" s="108">
        <v>-56572.034166666672</v>
      </c>
      <c r="P373" s="105">
        <v>-100</v>
      </c>
      <c r="Q373" s="104" t="s">
        <v>2890</v>
      </c>
    </row>
    <row r="374" spans="1:17" ht="24.75" hidden="1" customHeight="1">
      <c r="A374" s="103">
        <v>44135</v>
      </c>
      <c r="B374" s="104" t="s">
        <v>16</v>
      </c>
      <c r="C374" s="104" t="s">
        <v>2019</v>
      </c>
      <c r="D374" s="104" t="s">
        <v>481</v>
      </c>
      <c r="E374" s="104" t="s">
        <v>482</v>
      </c>
      <c r="F374" s="104" t="s">
        <v>2839</v>
      </c>
      <c r="G374" s="104" t="s">
        <v>2909</v>
      </c>
      <c r="H374" s="104" t="s">
        <v>2895</v>
      </c>
      <c r="I374" s="116" t="s">
        <v>2812</v>
      </c>
      <c r="J374" s="104" t="s">
        <v>2813</v>
      </c>
      <c r="K374" s="108">
        <v>871604.54</v>
      </c>
      <c r="L374" s="108">
        <v>3250000</v>
      </c>
      <c r="M374" s="108">
        <v>270833.33333333337</v>
      </c>
      <c r="N374" s="108">
        <v>158167.57999999999</v>
      </c>
      <c r="O374" s="108">
        <v>-112665.75333333334</v>
      </c>
      <c r="P374" s="105">
        <v>-41.599662769230775</v>
      </c>
      <c r="Q374" s="104" t="s">
        <v>2891</v>
      </c>
    </row>
    <row r="375" spans="1:17" ht="24.75" hidden="1" customHeight="1">
      <c r="A375" s="103">
        <v>44135</v>
      </c>
      <c r="B375" s="104" t="s">
        <v>16</v>
      </c>
      <c r="C375" s="104" t="s">
        <v>2019</v>
      </c>
      <c r="D375" s="104" t="s">
        <v>481</v>
      </c>
      <c r="E375" s="104" t="s">
        <v>482</v>
      </c>
      <c r="F375" s="104" t="s">
        <v>2839</v>
      </c>
      <c r="G375" s="104" t="s">
        <v>2909</v>
      </c>
      <c r="H375" s="104" t="s">
        <v>2895</v>
      </c>
      <c r="I375" s="116" t="s">
        <v>2814</v>
      </c>
      <c r="J375" s="104" t="s">
        <v>2815</v>
      </c>
      <c r="K375" s="108">
        <v>147307.38</v>
      </c>
      <c r="L375" s="108">
        <v>852000</v>
      </c>
      <c r="M375" s="108">
        <v>71000</v>
      </c>
      <c r="N375" s="108">
        <v>32325</v>
      </c>
      <c r="O375" s="108">
        <v>-38675</v>
      </c>
      <c r="P375" s="105">
        <v>-54.471830985915489</v>
      </c>
      <c r="Q375" s="104" t="s">
        <v>2891</v>
      </c>
    </row>
    <row r="376" spans="1:17" ht="24.75" hidden="1" customHeight="1">
      <c r="A376" s="103">
        <v>44135</v>
      </c>
      <c r="B376" s="104" t="s">
        <v>16</v>
      </c>
      <c r="C376" s="104" t="s">
        <v>2019</v>
      </c>
      <c r="D376" s="104" t="s">
        <v>481</v>
      </c>
      <c r="E376" s="104" t="s">
        <v>482</v>
      </c>
      <c r="F376" s="104" t="s">
        <v>2839</v>
      </c>
      <c r="G376" s="104" t="s">
        <v>2909</v>
      </c>
      <c r="H376" s="104" t="s">
        <v>2895</v>
      </c>
      <c r="I376" s="116" t="s">
        <v>2816</v>
      </c>
      <c r="J376" s="104" t="s">
        <v>2817</v>
      </c>
      <c r="K376" s="108">
        <v>42859.22</v>
      </c>
      <c r="L376" s="108">
        <v>268000</v>
      </c>
      <c r="M376" s="108">
        <v>22333.333333333332</v>
      </c>
      <c r="N376" s="108">
        <v>2922.1</v>
      </c>
      <c r="O376" s="108">
        <v>-19411.233333333334</v>
      </c>
      <c r="P376" s="105">
        <v>-86.915970149253738</v>
      </c>
      <c r="Q376" s="104" t="s">
        <v>2891</v>
      </c>
    </row>
    <row r="377" spans="1:17" ht="24.75" hidden="1" customHeight="1">
      <c r="A377" s="103">
        <v>44135</v>
      </c>
      <c r="B377" s="104" t="s">
        <v>16</v>
      </c>
      <c r="C377" s="104" t="s">
        <v>2019</v>
      </c>
      <c r="D377" s="104" t="s">
        <v>481</v>
      </c>
      <c r="E377" s="104" t="s">
        <v>482</v>
      </c>
      <c r="F377" s="104" t="s">
        <v>2839</v>
      </c>
      <c r="G377" s="104" t="s">
        <v>2909</v>
      </c>
      <c r="H377" s="104" t="s">
        <v>2895</v>
      </c>
      <c r="I377" s="116" t="s">
        <v>2818</v>
      </c>
      <c r="J377" s="104" t="s">
        <v>2819</v>
      </c>
      <c r="K377" s="108">
        <v>181997.21</v>
      </c>
      <c r="L377" s="108">
        <v>901000</v>
      </c>
      <c r="M377" s="108">
        <v>75083.333333333328</v>
      </c>
      <c r="N377" s="108">
        <v>56964.5</v>
      </c>
      <c r="O377" s="108">
        <v>-18118.833333333336</v>
      </c>
      <c r="P377" s="105">
        <v>-24.131631520532739</v>
      </c>
      <c r="Q377" s="104" t="s">
        <v>2891</v>
      </c>
    </row>
    <row r="378" spans="1:17" ht="24.75" hidden="1" customHeight="1">
      <c r="A378" s="103">
        <v>44135</v>
      </c>
      <c r="B378" s="104" t="s">
        <v>16</v>
      </c>
      <c r="C378" s="104" t="s">
        <v>2019</v>
      </c>
      <c r="D378" s="104" t="s">
        <v>481</v>
      </c>
      <c r="E378" s="104" t="s">
        <v>482</v>
      </c>
      <c r="F378" s="104" t="s">
        <v>2839</v>
      </c>
      <c r="G378" s="104" t="s">
        <v>2909</v>
      </c>
      <c r="H378" s="104" t="s">
        <v>2895</v>
      </c>
      <c r="I378" s="116" t="s">
        <v>2820</v>
      </c>
      <c r="J378" s="104" t="s">
        <v>2821</v>
      </c>
      <c r="K378" s="108">
        <v>7261385.3099999996</v>
      </c>
      <c r="L378" s="108">
        <v>22055000</v>
      </c>
      <c r="M378" s="108">
        <v>1837916.6666666667</v>
      </c>
      <c r="N378" s="108">
        <v>1759210</v>
      </c>
      <c r="O378" s="108">
        <v>-78706.666666666672</v>
      </c>
      <c r="P378" s="105">
        <v>-4.2823849467240986</v>
      </c>
      <c r="Q378" s="104" t="s">
        <v>2891</v>
      </c>
    </row>
    <row r="379" spans="1:17" ht="24.75" hidden="1" customHeight="1">
      <c r="A379" s="103">
        <v>44135</v>
      </c>
      <c r="B379" s="104" t="s">
        <v>16</v>
      </c>
      <c r="C379" s="104" t="s">
        <v>2019</v>
      </c>
      <c r="D379" s="104" t="s">
        <v>481</v>
      </c>
      <c r="E379" s="104" t="s">
        <v>482</v>
      </c>
      <c r="F379" s="104" t="s">
        <v>2839</v>
      </c>
      <c r="G379" s="104" t="s">
        <v>2909</v>
      </c>
      <c r="H379" s="104" t="s">
        <v>2895</v>
      </c>
      <c r="I379" s="116" t="s">
        <v>2822</v>
      </c>
      <c r="J379" s="104" t="s">
        <v>2846</v>
      </c>
      <c r="K379" s="108">
        <v>1159237.07</v>
      </c>
      <c r="L379" s="108">
        <v>2960500</v>
      </c>
      <c r="M379" s="108">
        <v>246708.33333333334</v>
      </c>
      <c r="N379" s="108">
        <v>237613</v>
      </c>
      <c r="O379" s="108">
        <v>-9095.3333333333339</v>
      </c>
      <c r="P379" s="105">
        <v>-3.6866745482182064</v>
      </c>
      <c r="Q379" s="104" t="s">
        <v>2891</v>
      </c>
    </row>
    <row r="380" spans="1:17" ht="24.75" hidden="1" customHeight="1">
      <c r="A380" s="103">
        <v>44135</v>
      </c>
      <c r="B380" s="104" t="s">
        <v>16</v>
      </c>
      <c r="C380" s="104" t="s">
        <v>2019</v>
      </c>
      <c r="D380" s="104" t="s">
        <v>481</v>
      </c>
      <c r="E380" s="104" t="s">
        <v>482</v>
      </c>
      <c r="F380" s="104" t="s">
        <v>2839</v>
      </c>
      <c r="G380" s="104" t="s">
        <v>2909</v>
      </c>
      <c r="H380" s="104" t="s">
        <v>2895</v>
      </c>
      <c r="I380" s="116" t="s">
        <v>2823</v>
      </c>
      <c r="J380" s="104" t="s">
        <v>2824</v>
      </c>
      <c r="K380" s="108">
        <v>2455563.36</v>
      </c>
      <c r="L380" s="108">
        <v>6640000</v>
      </c>
      <c r="M380" s="108">
        <v>553333.33333333337</v>
      </c>
      <c r="N380" s="108">
        <v>475592.5</v>
      </c>
      <c r="O380" s="108">
        <v>-77740.833333333343</v>
      </c>
      <c r="P380" s="105">
        <v>-14.049548192771084</v>
      </c>
      <c r="Q380" s="104" t="s">
        <v>2891</v>
      </c>
    </row>
    <row r="381" spans="1:17" ht="24.75" hidden="1" customHeight="1">
      <c r="A381" s="103">
        <v>44135</v>
      </c>
      <c r="B381" s="104" t="s">
        <v>16</v>
      </c>
      <c r="C381" s="104" t="s">
        <v>2019</v>
      </c>
      <c r="D381" s="104" t="s">
        <v>481</v>
      </c>
      <c r="E381" s="104" t="s">
        <v>482</v>
      </c>
      <c r="F381" s="104" t="s">
        <v>2839</v>
      </c>
      <c r="G381" s="104" t="s">
        <v>2909</v>
      </c>
      <c r="H381" s="104" t="s">
        <v>2895</v>
      </c>
      <c r="I381" s="116" t="s">
        <v>2825</v>
      </c>
      <c r="J381" s="104" t="s">
        <v>2826</v>
      </c>
      <c r="K381" s="108">
        <v>450977.85</v>
      </c>
      <c r="L381" s="108">
        <v>1430000</v>
      </c>
      <c r="M381" s="108">
        <v>119166.66666666667</v>
      </c>
      <c r="N381" s="108">
        <v>135055.1</v>
      </c>
      <c r="O381" s="108">
        <v>15888.433333333334</v>
      </c>
      <c r="P381" s="105">
        <v>13.332951048951047</v>
      </c>
      <c r="Q381" s="104" t="s">
        <v>2890</v>
      </c>
    </row>
    <row r="382" spans="1:17" ht="24.75" hidden="1" customHeight="1">
      <c r="A382" s="103">
        <v>44135</v>
      </c>
      <c r="B382" s="104" t="s">
        <v>16</v>
      </c>
      <c r="C382" s="104" t="s">
        <v>2019</v>
      </c>
      <c r="D382" s="104" t="s">
        <v>481</v>
      </c>
      <c r="E382" s="104" t="s">
        <v>482</v>
      </c>
      <c r="F382" s="104" t="s">
        <v>2839</v>
      </c>
      <c r="G382" s="104" t="s">
        <v>2909</v>
      </c>
      <c r="H382" s="104" t="s">
        <v>2895</v>
      </c>
      <c r="I382" s="116" t="s">
        <v>2827</v>
      </c>
      <c r="J382" s="104" t="s">
        <v>2828</v>
      </c>
      <c r="K382" s="108">
        <v>881047.02</v>
      </c>
      <c r="L382" s="108">
        <v>3100000</v>
      </c>
      <c r="M382" s="108">
        <v>258333.33333333337</v>
      </c>
      <c r="N382" s="108">
        <v>116604.94</v>
      </c>
      <c r="O382" s="108">
        <v>-141728.39333333337</v>
      </c>
      <c r="P382" s="105">
        <v>-54.862603870967739</v>
      </c>
      <c r="Q382" s="104" t="s">
        <v>2891</v>
      </c>
    </row>
    <row r="383" spans="1:17" ht="24.75" hidden="1" customHeight="1">
      <c r="A383" s="103">
        <v>44135</v>
      </c>
      <c r="B383" s="104" t="s">
        <v>16</v>
      </c>
      <c r="C383" s="104" t="s">
        <v>2019</v>
      </c>
      <c r="D383" s="104" t="s">
        <v>481</v>
      </c>
      <c r="E383" s="104" t="s">
        <v>482</v>
      </c>
      <c r="F383" s="104" t="s">
        <v>2839</v>
      </c>
      <c r="G383" s="104" t="s">
        <v>2909</v>
      </c>
      <c r="H383" s="104" t="s">
        <v>2895</v>
      </c>
      <c r="I383" s="116" t="s">
        <v>2829</v>
      </c>
      <c r="J383" s="104" t="s">
        <v>2830</v>
      </c>
      <c r="K383" s="108">
        <v>418118.2</v>
      </c>
      <c r="L383" s="108">
        <v>1390000</v>
      </c>
      <c r="M383" s="108">
        <v>115833.33333333333</v>
      </c>
      <c r="N383" s="108">
        <v>84441.17</v>
      </c>
      <c r="O383" s="108">
        <v>-31392.163333333338</v>
      </c>
      <c r="P383" s="105">
        <v>-27.10114820143885</v>
      </c>
      <c r="Q383" s="104" t="s">
        <v>2891</v>
      </c>
    </row>
    <row r="384" spans="1:17" ht="24.75" hidden="1" customHeight="1">
      <c r="A384" s="103">
        <v>44135</v>
      </c>
      <c r="B384" s="104" t="s">
        <v>16</v>
      </c>
      <c r="C384" s="104" t="s">
        <v>2019</v>
      </c>
      <c r="D384" s="104" t="s">
        <v>481</v>
      </c>
      <c r="E384" s="104" t="s">
        <v>482</v>
      </c>
      <c r="F384" s="104" t="s">
        <v>2839</v>
      </c>
      <c r="G384" s="104" t="s">
        <v>2909</v>
      </c>
      <c r="H384" s="104" t="s">
        <v>2895</v>
      </c>
      <c r="I384" s="116" t="s">
        <v>2831</v>
      </c>
      <c r="J384" s="104" t="s">
        <v>2832</v>
      </c>
      <c r="K384" s="108">
        <v>334387.28000000003</v>
      </c>
      <c r="L384" s="108">
        <v>1671300</v>
      </c>
      <c r="M384" s="108">
        <v>139275</v>
      </c>
      <c r="N384" s="108">
        <v>32312.400000000001</v>
      </c>
      <c r="O384" s="108">
        <v>-106962.6</v>
      </c>
      <c r="P384" s="105">
        <v>-76.799569197630589</v>
      </c>
      <c r="Q384" s="104" t="s">
        <v>2891</v>
      </c>
    </row>
    <row r="385" spans="1:17" ht="24.75" hidden="1" customHeight="1">
      <c r="A385" s="103">
        <v>44135</v>
      </c>
      <c r="B385" s="104" t="s">
        <v>16</v>
      </c>
      <c r="C385" s="104" t="s">
        <v>2019</v>
      </c>
      <c r="D385" s="104" t="s">
        <v>481</v>
      </c>
      <c r="E385" s="104" t="s">
        <v>482</v>
      </c>
      <c r="F385" s="104" t="s">
        <v>2839</v>
      </c>
      <c r="G385" s="104" t="s">
        <v>2909</v>
      </c>
      <c r="H385" s="104" t="s">
        <v>2895</v>
      </c>
      <c r="I385" s="116" t="s">
        <v>2833</v>
      </c>
      <c r="J385" s="104" t="s">
        <v>2834</v>
      </c>
      <c r="K385" s="108">
        <v>984536.25</v>
      </c>
      <c r="L385" s="108">
        <v>2930000</v>
      </c>
      <c r="M385" s="108">
        <v>244166.66666666666</v>
      </c>
      <c r="N385" s="108">
        <v>238688.09000000003</v>
      </c>
      <c r="O385" s="108">
        <v>-5478.5766666666668</v>
      </c>
      <c r="P385" s="105">
        <v>-2.24378566552901</v>
      </c>
      <c r="Q385" s="104" t="s">
        <v>2891</v>
      </c>
    </row>
    <row r="386" spans="1:17" ht="24.75" hidden="1" customHeight="1">
      <c r="A386" s="103">
        <v>44135</v>
      </c>
      <c r="B386" s="104" t="s">
        <v>16</v>
      </c>
      <c r="C386" s="104" t="s">
        <v>2019</v>
      </c>
      <c r="D386" s="104" t="s">
        <v>481</v>
      </c>
      <c r="E386" s="104" t="s">
        <v>482</v>
      </c>
      <c r="F386" s="104" t="s">
        <v>2839</v>
      </c>
      <c r="G386" s="104" t="s">
        <v>2909</v>
      </c>
      <c r="H386" s="104" t="s">
        <v>2895</v>
      </c>
      <c r="I386" s="116" t="s">
        <v>2835</v>
      </c>
      <c r="J386" s="104" t="s">
        <v>2836</v>
      </c>
      <c r="K386" s="108">
        <v>21500.22</v>
      </c>
      <c r="L386" s="108">
        <v>60000</v>
      </c>
      <c r="M386" s="108">
        <v>5000</v>
      </c>
      <c r="N386" s="108">
        <v>798</v>
      </c>
      <c r="O386" s="108">
        <v>-4202</v>
      </c>
      <c r="P386" s="105">
        <v>-84.04</v>
      </c>
      <c r="Q386" s="104" t="s">
        <v>2891</v>
      </c>
    </row>
    <row r="387" spans="1:17" ht="24.75" hidden="1" customHeight="1">
      <c r="A387" s="103">
        <v>44135</v>
      </c>
      <c r="B387" s="104" t="s">
        <v>16</v>
      </c>
      <c r="C387" s="104" t="s">
        <v>2019</v>
      </c>
      <c r="D387" s="104" t="s">
        <v>481</v>
      </c>
      <c r="E387" s="104" t="s">
        <v>482</v>
      </c>
      <c r="F387" s="104" t="s">
        <v>2839</v>
      </c>
      <c r="G387" s="104" t="s">
        <v>2909</v>
      </c>
      <c r="H387" s="104" t="s">
        <v>2895</v>
      </c>
      <c r="I387" s="116" t="s">
        <v>2837</v>
      </c>
      <c r="J387" s="104" t="s">
        <v>2838</v>
      </c>
      <c r="K387" s="108">
        <v>1593595.71</v>
      </c>
      <c r="L387" s="108">
        <v>4950000</v>
      </c>
      <c r="M387" s="108">
        <v>412500</v>
      </c>
      <c r="N387" s="108">
        <v>49340.020000000004</v>
      </c>
      <c r="O387" s="108">
        <v>-363159.98</v>
      </c>
      <c r="P387" s="105">
        <v>-88.038783030303023</v>
      </c>
      <c r="Q387" s="104" t="s">
        <v>2891</v>
      </c>
    </row>
    <row r="388" spans="1:17" ht="24.75" hidden="1" customHeight="1">
      <c r="A388" s="103">
        <v>44135</v>
      </c>
      <c r="B388" s="104" t="s">
        <v>16</v>
      </c>
      <c r="C388" s="104" t="s">
        <v>2019</v>
      </c>
      <c r="D388" s="104" t="s">
        <v>481</v>
      </c>
      <c r="E388" s="104" t="s">
        <v>482</v>
      </c>
      <c r="F388" s="104" t="s">
        <v>2839</v>
      </c>
      <c r="G388" s="104" t="s">
        <v>2909</v>
      </c>
      <c r="H388" s="104" t="s">
        <v>2895</v>
      </c>
      <c r="I388" s="116" t="s">
        <v>2872</v>
      </c>
      <c r="J388" s="104" t="s">
        <v>2873</v>
      </c>
      <c r="K388" s="108">
        <v>0</v>
      </c>
      <c r="L388" s="108">
        <v>0</v>
      </c>
      <c r="M388" s="108">
        <v>0</v>
      </c>
      <c r="N388" s="108">
        <v>0</v>
      </c>
      <c r="O388" s="108">
        <v>0</v>
      </c>
      <c r="P388" s="106"/>
      <c r="Q388" s="104" t="s">
        <v>2890</v>
      </c>
    </row>
    <row r="389" spans="1:17" ht="24.75" hidden="1" customHeight="1">
      <c r="A389" s="103">
        <v>44135</v>
      </c>
      <c r="B389" s="104" t="s">
        <v>16</v>
      </c>
      <c r="C389" s="104" t="s">
        <v>2019</v>
      </c>
      <c r="D389" s="104" t="s">
        <v>481</v>
      </c>
      <c r="E389" s="104" t="s">
        <v>482</v>
      </c>
      <c r="F389" s="104" t="s">
        <v>2911</v>
      </c>
      <c r="G389" s="104" t="s">
        <v>2910</v>
      </c>
      <c r="H389" s="104" t="s">
        <v>1944</v>
      </c>
      <c r="I389" s="117" t="s">
        <v>2852</v>
      </c>
      <c r="J389" s="104" t="s">
        <v>2912</v>
      </c>
      <c r="K389" s="108">
        <v>3819531.09</v>
      </c>
      <c r="L389" s="108">
        <v>3819531.09</v>
      </c>
      <c r="M389" s="108">
        <v>318294.25750000001</v>
      </c>
      <c r="N389" s="108">
        <v>3718967.68</v>
      </c>
      <c r="O389" s="108">
        <v>3400673.4224999999</v>
      </c>
      <c r="P389" s="105">
        <v>1068.4055217364389</v>
      </c>
      <c r="Q389" s="104" t="s">
        <v>2891</v>
      </c>
    </row>
    <row r="390" spans="1:17" ht="24.75" hidden="1" customHeight="1">
      <c r="A390" s="103">
        <v>44135</v>
      </c>
      <c r="B390" s="104" t="s">
        <v>16</v>
      </c>
      <c r="C390" s="104" t="s">
        <v>2019</v>
      </c>
      <c r="D390" s="104" t="s">
        <v>481</v>
      </c>
      <c r="E390" s="104" t="s">
        <v>482</v>
      </c>
      <c r="F390" s="104" t="s">
        <v>2913</v>
      </c>
      <c r="G390" s="104" t="s">
        <v>2914</v>
      </c>
      <c r="H390" s="104" t="s">
        <v>1944</v>
      </c>
      <c r="I390" s="117" t="s">
        <v>2853</v>
      </c>
      <c r="J390" s="104" t="s">
        <v>2915</v>
      </c>
      <c r="K390" s="108">
        <v>6467263.2599999998</v>
      </c>
      <c r="L390" s="108">
        <v>6467263.2599999998</v>
      </c>
      <c r="M390" s="108">
        <v>538938.60499999998</v>
      </c>
      <c r="N390" s="108">
        <v>4608903.66</v>
      </c>
      <c r="O390" s="108">
        <v>4069965.0550000002</v>
      </c>
      <c r="P390" s="105">
        <v>755.18157675863654</v>
      </c>
      <c r="Q390" s="104" t="s">
        <v>2891</v>
      </c>
    </row>
    <row r="391" spans="1:17" ht="24.75" hidden="1" customHeight="1">
      <c r="A391" s="103">
        <v>44135</v>
      </c>
      <c r="B391" s="104" t="s">
        <v>16</v>
      </c>
      <c r="C391" s="104" t="s">
        <v>2019</v>
      </c>
      <c r="D391" s="104" t="s">
        <v>481</v>
      </c>
      <c r="E391" s="104" t="s">
        <v>482</v>
      </c>
      <c r="F391" s="104" t="s">
        <v>2913</v>
      </c>
      <c r="G391" s="104" t="s">
        <v>2914</v>
      </c>
      <c r="H391" s="104" t="s">
        <v>1944</v>
      </c>
      <c r="I391" s="117" t="s">
        <v>2854</v>
      </c>
      <c r="J391" s="104" t="s">
        <v>2916</v>
      </c>
      <c r="K391" s="108">
        <v>5527415.6299999999</v>
      </c>
      <c r="L391" s="108">
        <v>-5527415.6299999999</v>
      </c>
      <c r="M391" s="108">
        <v>-460617.96916666673</v>
      </c>
      <c r="N391" s="108">
        <v>-3609117.0699999994</v>
      </c>
      <c r="O391" s="108">
        <v>-3148499.1008333331</v>
      </c>
      <c r="P391" s="105">
        <v>683.53805356953035</v>
      </c>
      <c r="Q391" s="104" t="s">
        <v>2891</v>
      </c>
    </row>
    <row r="392" spans="1:17" ht="24.75" hidden="1" customHeight="1">
      <c r="A392" s="103">
        <v>44135</v>
      </c>
      <c r="B392" s="104" t="s">
        <v>16</v>
      </c>
      <c r="C392" s="104" t="s">
        <v>2019</v>
      </c>
      <c r="D392" s="104" t="s">
        <v>483</v>
      </c>
      <c r="E392" s="104" t="s">
        <v>484</v>
      </c>
      <c r="F392" s="104" t="s">
        <v>2811</v>
      </c>
      <c r="G392" s="104" t="s">
        <v>2909</v>
      </c>
      <c r="H392" s="104" t="s">
        <v>2895</v>
      </c>
      <c r="I392" s="114" t="s">
        <v>2790</v>
      </c>
      <c r="J392" s="104" t="s">
        <v>2791</v>
      </c>
      <c r="K392" s="108">
        <v>27926229.719999999</v>
      </c>
      <c r="L392" s="108">
        <v>48092000</v>
      </c>
      <c r="M392" s="108">
        <v>4007666.666666667</v>
      </c>
      <c r="N392" s="108">
        <v>1325852.0899999999</v>
      </c>
      <c r="O392" s="108">
        <v>-2681814.5766666667</v>
      </c>
      <c r="P392" s="105">
        <v>-66.91710662896115</v>
      </c>
      <c r="Q392" s="104" t="s">
        <v>2890</v>
      </c>
    </row>
    <row r="393" spans="1:17" ht="24.75" hidden="1" customHeight="1">
      <c r="A393" s="103">
        <v>44135</v>
      </c>
      <c r="B393" s="104" t="s">
        <v>16</v>
      </c>
      <c r="C393" s="104" t="s">
        <v>2019</v>
      </c>
      <c r="D393" s="104" t="s">
        <v>483</v>
      </c>
      <c r="E393" s="104" t="s">
        <v>484</v>
      </c>
      <c r="F393" s="104" t="s">
        <v>2811</v>
      </c>
      <c r="G393" s="104" t="s">
        <v>2909</v>
      </c>
      <c r="H393" s="104" t="s">
        <v>2895</v>
      </c>
      <c r="I393" s="114" t="s">
        <v>2792</v>
      </c>
      <c r="J393" s="104" t="s">
        <v>2793</v>
      </c>
      <c r="K393" s="108">
        <v>162641.76</v>
      </c>
      <c r="L393" s="108">
        <v>250000</v>
      </c>
      <c r="M393" s="108">
        <v>20833.333333333332</v>
      </c>
      <c r="N393" s="108">
        <v>31600</v>
      </c>
      <c r="O393" s="108">
        <v>10766.666666666668</v>
      </c>
      <c r="P393" s="105">
        <v>51.68</v>
      </c>
      <c r="Q393" s="104" t="s">
        <v>2891</v>
      </c>
    </row>
    <row r="394" spans="1:17" ht="24.75" hidden="1" customHeight="1">
      <c r="A394" s="103">
        <v>44135</v>
      </c>
      <c r="B394" s="104" t="s">
        <v>16</v>
      </c>
      <c r="C394" s="104" t="s">
        <v>2019</v>
      </c>
      <c r="D394" s="104" t="s">
        <v>483</v>
      </c>
      <c r="E394" s="104" t="s">
        <v>484</v>
      </c>
      <c r="F394" s="104" t="s">
        <v>2811</v>
      </c>
      <c r="G394" s="104" t="s">
        <v>2909</v>
      </c>
      <c r="H394" s="104" t="s">
        <v>2895</v>
      </c>
      <c r="I394" s="114" t="s">
        <v>2794</v>
      </c>
      <c r="J394" s="104" t="s">
        <v>2795</v>
      </c>
      <c r="K394" s="108">
        <v>553.41999999999996</v>
      </c>
      <c r="L394" s="108">
        <v>0</v>
      </c>
      <c r="M394" s="108">
        <v>0</v>
      </c>
      <c r="N394" s="108">
        <v>1615</v>
      </c>
      <c r="O394" s="108">
        <v>1615</v>
      </c>
      <c r="P394" s="106"/>
      <c r="Q394" s="104" t="s">
        <v>2891</v>
      </c>
    </row>
    <row r="395" spans="1:17" ht="24.75" hidden="1" customHeight="1">
      <c r="A395" s="103">
        <v>44135</v>
      </c>
      <c r="B395" s="104" t="s">
        <v>16</v>
      </c>
      <c r="C395" s="104" t="s">
        <v>2019</v>
      </c>
      <c r="D395" s="104" t="s">
        <v>483</v>
      </c>
      <c r="E395" s="104" t="s">
        <v>484</v>
      </c>
      <c r="F395" s="104" t="s">
        <v>2811</v>
      </c>
      <c r="G395" s="104" t="s">
        <v>2909</v>
      </c>
      <c r="H395" s="104" t="s">
        <v>2895</v>
      </c>
      <c r="I395" s="114" t="s">
        <v>2865</v>
      </c>
      <c r="J395" s="104" t="s">
        <v>2796</v>
      </c>
      <c r="K395" s="108">
        <v>504722.74</v>
      </c>
      <c r="L395" s="108">
        <v>1163100</v>
      </c>
      <c r="M395" s="108">
        <v>96925</v>
      </c>
      <c r="N395" s="108">
        <v>102313.67</v>
      </c>
      <c r="O395" s="108">
        <v>5388.67</v>
      </c>
      <c r="P395" s="105">
        <v>5.5596285787980397</v>
      </c>
      <c r="Q395" s="104" t="s">
        <v>2891</v>
      </c>
    </row>
    <row r="396" spans="1:17" ht="24.75" hidden="1" customHeight="1">
      <c r="A396" s="103">
        <v>44135</v>
      </c>
      <c r="B396" s="104" t="s">
        <v>16</v>
      </c>
      <c r="C396" s="104" t="s">
        <v>2019</v>
      </c>
      <c r="D396" s="104" t="s">
        <v>483</v>
      </c>
      <c r="E396" s="104" t="s">
        <v>484</v>
      </c>
      <c r="F396" s="104" t="s">
        <v>2811</v>
      </c>
      <c r="G396" s="104" t="s">
        <v>2909</v>
      </c>
      <c r="H396" s="104" t="s">
        <v>2895</v>
      </c>
      <c r="I396" s="114" t="s">
        <v>2797</v>
      </c>
      <c r="J396" s="104" t="s">
        <v>2798</v>
      </c>
      <c r="K396" s="108">
        <v>3679849.78</v>
      </c>
      <c r="L396" s="108">
        <v>8425000</v>
      </c>
      <c r="M396" s="108">
        <v>702083.33333333337</v>
      </c>
      <c r="N396" s="108">
        <v>633360.1</v>
      </c>
      <c r="O396" s="108">
        <v>-68723.233333333337</v>
      </c>
      <c r="P396" s="105">
        <v>-9.7884724035608315</v>
      </c>
      <c r="Q396" s="104" t="s">
        <v>2890</v>
      </c>
    </row>
    <row r="397" spans="1:17" ht="24.75" hidden="1" customHeight="1">
      <c r="A397" s="103">
        <v>44135</v>
      </c>
      <c r="B397" s="104" t="s">
        <v>16</v>
      </c>
      <c r="C397" s="104" t="s">
        <v>2019</v>
      </c>
      <c r="D397" s="104" t="s">
        <v>483</v>
      </c>
      <c r="E397" s="104" t="s">
        <v>484</v>
      </c>
      <c r="F397" s="104" t="s">
        <v>2811</v>
      </c>
      <c r="G397" s="104" t="s">
        <v>2909</v>
      </c>
      <c r="H397" s="104" t="s">
        <v>2895</v>
      </c>
      <c r="I397" s="114" t="s">
        <v>2799</v>
      </c>
      <c r="J397" s="104" t="s">
        <v>2800</v>
      </c>
      <c r="K397" s="108">
        <v>1737160.54</v>
      </c>
      <c r="L397" s="108">
        <v>2926000</v>
      </c>
      <c r="M397" s="108">
        <v>243833.33333333334</v>
      </c>
      <c r="N397" s="108">
        <v>224817.65000000002</v>
      </c>
      <c r="O397" s="108">
        <v>-19015.683333333334</v>
      </c>
      <c r="P397" s="105">
        <v>-7.798639781271361</v>
      </c>
      <c r="Q397" s="104" t="s">
        <v>2890</v>
      </c>
    </row>
    <row r="398" spans="1:17" ht="24.75" hidden="1" customHeight="1">
      <c r="A398" s="103">
        <v>44135</v>
      </c>
      <c r="B398" s="104" t="s">
        <v>16</v>
      </c>
      <c r="C398" s="104" t="s">
        <v>2019</v>
      </c>
      <c r="D398" s="104" t="s">
        <v>483</v>
      </c>
      <c r="E398" s="104" t="s">
        <v>484</v>
      </c>
      <c r="F398" s="104" t="s">
        <v>2811</v>
      </c>
      <c r="G398" s="104" t="s">
        <v>2909</v>
      </c>
      <c r="H398" s="104" t="s">
        <v>2895</v>
      </c>
      <c r="I398" s="114" t="s">
        <v>2801</v>
      </c>
      <c r="J398" s="104" t="s">
        <v>2802</v>
      </c>
      <c r="K398" s="108">
        <v>446898.29</v>
      </c>
      <c r="L398" s="108">
        <v>825000</v>
      </c>
      <c r="M398" s="108">
        <v>68750</v>
      </c>
      <c r="N398" s="108">
        <v>79664.25</v>
      </c>
      <c r="O398" s="108">
        <v>10914.25</v>
      </c>
      <c r="P398" s="105">
        <v>15.875272727272726</v>
      </c>
      <c r="Q398" s="104" t="s">
        <v>2891</v>
      </c>
    </row>
    <row r="399" spans="1:17" ht="24.75" hidden="1" customHeight="1">
      <c r="A399" s="103">
        <v>44135</v>
      </c>
      <c r="B399" s="104" t="s">
        <v>16</v>
      </c>
      <c r="C399" s="104" t="s">
        <v>2019</v>
      </c>
      <c r="D399" s="104" t="s">
        <v>483</v>
      </c>
      <c r="E399" s="104" t="s">
        <v>484</v>
      </c>
      <c r="F399" s="104" t="s">
        <v>2811</v>
      </c>
      <c r="G399" s="104" t="s">
        <v>2909</v>
      </c>
      <c r="H399" s="104" t="s">
        <v>2895</v>
      </c>
      <c r="I399" s="114" t="s">
        <v>2803</v>
      </c>
      <c r="J399" s="104" t="s">
        <v>2804</v>
      </c>
      <c r="K399" s="108">
        <v>4075081.09</v>
      </c>
      <c r="L399" s="108">
        <v>8638700</v>
      </c>
      <c r="M399" s="108">
        <v>719891.66666666674</v>
      </c>
      <c r="N399" s="108">
        <v>601273.5</v>
      </c>
      <c r="O399" s="108">
        <v>-118618.16666666669</v>
      </c>
      <c r="P399" s="105">
        <v>-16.477224582402446</v>
      </c>
      <c r="Q399" s="104" t="s">
        <v>2890</v>
      </c>
    </row>
    <row r="400" spans="1:17" ht="24.75" hidden="1" customHeight="1">
      <c r="A400" s="103">
        <v>44135</v>
      </c>
      <c r="B400" s="104" t="s">
        <v>16</v>
      </c>
      <c r="C400" s="104" t="s">
        <v>2019</v>
      </c>
      <c r="D400" s="104" t="s">
        <v>483</v>
      </c>
      <c r="E400" s="104" t="s">
        <v>484</v>
      </c>
      <c r="F400" s="104" t="s">
        <v>2811</v>
      </c>
      <c r="G400" s="104" t="s">
        <v>2909</v>
      </c>
      <c r="H400" s="104" t="s">
        <v>2895</v>
      </c>
      <c r="I400" s="114" t="s">
        <v>2805</v>
      </c>
      <c r="J400" s="104" t="s">
        <v>2806</v>
      </c>
      <c r="K400" s="108">
        <v>16978006.739999998</v>
      </c>
      <c r="L400" s="108">
        <v>39096064</v>
      </c>
      <c r="M400" s="108">
        <v>3258005.3333333335</v>
      </c>
      <c r="N400" s="108">
        <v>3144100</v>
      </c>
      <c r="O400" s="108">
        <v>-113905.33333333334</v>
      </c>
      <c r="P400" s="105">
        <v>-3.4961677983747927</v>
      </c>
      <c r="Q400" s="104" t="s">
        <v>2890</v>
      </c>
    </row>
    <row r="401" spans="1:17" ht="24.75" hidden="1" customHeight="1">
      <c r="A401" s="103">
        <v>44135</v>
      </c>
      <c r="B401" s="104" t="s">
        <v>16</v>
      </c>
      <c r="C401" s="104" t="s">
        <v>2019</v>
      </c>
      <c r="D401" s="104" t="s">
        <v>483</v>
      </c>
      <c r="E401" s="104" t="s">
        <v>484</v>
      </c>
      <c r="F401" s="104" t="s">
        <v>2811</v>
      </c>
      <c r="G401" s="104" t="s">
        <v>2909</v>
      </c>
      <c r="H401" s="104" t="s">
        <v>2895</v>
      </c>
      <c r="I401" s="114" t="s">
        <v>2807</v>
      </c>
      <c r="J401" s="104" t="s">
        <v>2808</v>
      </c>
      <c r="K401" s="108">
        <v>4005921.27</v>
      </c>
      <c r="L401" s="108">
        <v>8063867.3200000003</v>
      </c>
      <c r="M401" s="108">
        <v>671988.94333333347</v>
      </c>
      <c r="N401" s="108">
        <v>1347759.89</v>
      </c>
      <c r="O401" s="108">
        <v>675770.94666666666</v>
      </c>
      <c r="P401" s="105">
        <v>100.56280737515904</v>
      </c>
      <c r="Q401" s="104" t="s">
        <v>2891</v>
      </c>
    </row>
    <row r="402" spans="1:17" ht="24.75" hidden="1" customHeight="1">
      <c r="A402" s="103">
        <v>44135</v>
      </c>
      <c r="B402" s="104" t="s">
        <v>16</v>
      </c>
      <c r="C402" s="104" t="s">
        <v>2019</v>
      </c>
      <c r="D402" s="104" t="s">
        <v>483</v>
      </c>
      <c r="E402" s="104" t="s">
        <v>484</v>
      </c>
      <c r="F402" s="104" t="s">
        <v>2811</v>
      </c>
      <c r="G402" s="104" t="s">
        <v>2909</v>
      </c>
      <c r="H402" s="104" t="s">
        <v>2895</v>
      </c>
      <c r="I402" s="114" t="s">
        <v>2870</v>
      </c>
      <c r="J402" s="104" t="s">
        <v>2871</v>
      </c>
      <c r="K402" s="108">
        <v>0</v>
      </c>
      <c r="L402" s="108">
        <v>0</v>
      </c>
      <c r="M402" s="108">
        <v>0</v>
      </c>
      <c r="N402" s="108">
        <v>0</v>
      </c>
      <c r="O402" s="108">
        <v>0</v>
      </c>
      <c r="P402" s="106"/>
      <c r="Q402" s="104" t="s">
        <v>2891</v>
      </c>
    </row>
    <row r="403" spans="1:17" ht="24.75" hidden="1" customHeight="1">
      <c r="A403" s="103">
        <v>44135</v>
      </c>
      <c r="B403" s="104" t="s">
        <v>16</v>
      </c>
      <c r="C403" s="104" t="s">
        <v>2019</v>
      </c>
      <c r="D403" s="104" t="s">
        <v>483</v>
      </c>
      <c r="E403" s="104" t="s">
        <v>484</v>
      </c>
      <c r="F403" s="104" t="s">
        <v>2811</v>
      </c>
      <c r="G403" s="104" t="s">
        <v>2909</v>
      </c>
      <c r="H403" s="104" t="s">
        <v>2895</v>
      </c>
      <c r="I403" s="114" t="s">
        <v>2809</v>
      </c>
      <c r="J403" s="104" t="s">
        <v>2810</v>
      </c>
      <c r="K403" s="108">
        <v>1192129.6599999999</v>
      </c>
      <c r="L403" s="108">
        <v>2600331.35</v>
      </c>
      <c r="M403" s="108">
        <v>216694.27916666667</v>
      </c>
      <c r="N403" s="108">
        <v>0</v>
      </c>
      <c r="O403" s="108">
        <v>-216694.27916666667</v>
      </c>
      <c r="P403" s="105">
        <v>-100</v>
      </c>
      <c r="Q403" s="104" t="s">
        <v>2890</v>
      </c>
    </row>
    <row r="404" spans="1:17" ht="24.75" hidden="1" customHeight="1">
      <c r="A404" s="103">
        <v>44135</v>
      </c>
      <c r="B404" s="104" t="s">
        <v>16</v>
      </c>
      <c r="C404" s="104" t="s">
        <v>2019</v>
      </c>
      <c r="D404" s="104" t="s">
        <v>483</v>
      </c>
      <c r="E404" s="104" t="s">
        <v>484</v>
      </c>
      <c r="F404" s="104" t="s">
        <v>2839</v>
      </c>
      <c r="G404" s="104" t="s">
        <v>2909</v>
      </c>
      <c r="H404" s="104" t="s">
        <v>2895</v>
      </c>
      <c r="I404" s="116" t="s">
        <v>2812</v>
      </c>
      <c r="J404" s="104" t="s">
        <v>2813</v>
      </c>
      <c r="K404" s="108">
        <v>3876648.97</v>
      </c>
      <c r="L404" s="108">
        <v>10058125.34</v>
      </c>
      <c r="M404" s="108">
        <v>838177.11166666669</v>
      </c>
      <c r="N404" s="108">
        <v>532726.52</v>
      </c>
      <c r="O404" s="108">
        <v>-305450.59166666667</v>
      </c>
      <c r="P404" s="105">
        <v>-36.442249187560826</v>
      </c>
      <c r="Q404" s="104" t="s">
        <v>2891</v>
      </c>
    </row>
    <row r="405" spans="1:17" ht="24.75" hidden="1" customHeight="1">
      <c r="A405" s="103">
        <v>44135</v>
      </c>
      <c r="B405" s="104" t="s">
        <v>16</v>
      </c>
      <c r="C405" s="104" t="s">
        <v>2019</v>
      </c>
      <c r="D405" s="104" t="s">
        <v>483</v>
      </c>
      <c r="E405" s="104" t="s">
        <v>484</v>
      </c>
      <c r="F405" s="104" t="s">
        <v>2839</v>
      </c>
      <c r="G405" s="104" t="s">
        <v>2909</v>
      </c>
      <c r="H405" s="104" t="s">
        <v>2895</v>
      </c>
      <c r="I405" s="116" t="s">
        <v>2814</v>
      </c>
      <c r="J405" s="104" t="s">
        <v>2815</v>
      </c>
      <c r="K405" s="108">
        <v>1288699.44</v>
      </c>
      <c r="L405" s="108">
        <v>2711568.95</v>
      </c>
      <c r="M405" s="108">
        <v>225964.07916666669</v>
      </c>
      <c r="N405" s="108">
        <v>187886.65</v>
      </c>
      <c r="O405" s="108">
        <v>-38077.429166666669</v>
      </c>
      <c r="P405" s="105">
        <v>-16.851098328146882</v>
      </c>
      <c r="Q405" s="104" t="s">
        <v>2891</v>
      </c>
    </row>
    <row r="406" spans="1:17" ht="24.75" hidden="1" customHeight="1">
      <c r="A406" s="103">
        <v>44135</v>
      </c>
      <c r="B406" s="104" t="s">
        <v>16</v>
      </c>
      <c r="C406" s="104" t="s">
        <v>2019</v>
      </c>
      <c r="D406" s="104" t="s">
        <v>483</v>
      </c>
      <c r="E406" s="104" t="s">
        <v>484</v>
      </c>
      <c r="F406" s="104" t="s">
        <v>2839</v>
      </c>
      <c r="G406" s="104" t="s">
        <v>2909</v>
      </c>
      <c r="H406" s="104" t="s">
        <v>2895</v>
      </c>
      <c r="I406" s="116" t="s">
        <v>2816</v>
      </c>
      <c r="J406" s="104" t="s">
        <v>2817</v>
      </c>
      <c r="K406" s="108">
        <v>57205.09</v>
      </c>
      <c r="L406" s="108">
        <v>421930.2</v>
      </c>
      <c r="M406" s="108">
        <v>35160.85</v>
      </c>
      <c r="N406" s="108">
        <v>1805</v>
      </c>
      <c r="O406" s="108">
        <v>-33355.85</v>
      </c>
      <c r="P406" s="105">
        <v>-94.866449474344336</v>
      </c>
      <c r="Q406" s="104" t="s">
        <v>2891</v>
      </c>
    </row>
    <row r="407" spans="1:17" ht="24.75" hidden="1" customHeight="1">
      <c r="A407" s="103">
        <v>44135</v>
      </c>
      <c r="B407" s="104" t="s">
        <v>16</v>
      </c>
      <c r="C407" s="104" t="s">
        <v>2019</v>
      </c>
      <c r="D407" s="104" t="s">
        <v>483</v>
      </c>
      <c r="E407" s="104" t="s">
        <v>484</v>
      </c>
      <c r="F407" s="104" t="s">
        <v>2839</v>
      </c>
      <c r="G407" s="104" t="s">
        <v>2909</v>
      </c>
      <c r="H407" s="104" t="s">
        <v>2895</v>
      </c>
      <c r="I407" s="116" t="s">
        <v>2818</v>
      </c>
      <c r="J407" s="104" t="s">
        <v>2819</v>
      </c>
      <c r="K407" s="108">
        <v>1875332.89</v>
      </c>
      <c r="L407" s="108">
        <v>5564006.5</v>
      </c>
      <c r="M407" s="108">
        <v>463667.20833333337</v>
      </c>
      <c r="N407" s="108">
        <v>320639</v>
      </c>
      <c r="O407" s="108">
        <v>-143028.20833333334</v>
      </c>
      <c r="P407" s="105">
        <v>-30.847169211610375</v>
      </c>
      <c r="Q407" s="104" t="s">
        <v>2891</v>
      </c>
    </row>
    <row r="408" spans="1:17" ht="24.75" hidden="1" customHeight="1">
      <c r="A408" s="103">
        <v>44135</v>
      </c>
      <c r="B408" s="104" t="s">
        <v>16</v>
      </c>
      <c r="C408" s="104" t="s">
        <v>2019</v>
      </c>
      <c r="D408" s="104" t="s">
        <v>483</v>
      </c>
      <c r="E408" s="104" t="s">
        <v>484</v>
      </c>
      <c r="F408" s="104" t="s">
        <v>2839</v>
      </c>
      <c r="G408" s="104" t="s">
        <v>2909</v>
      </c>
      <c r="H408" s="104" t="s">
        <v>2895</v>
      </c>
      <c r="I408" s="116" t="s">
        <v>2820</v>
      </c>
      <c r="J408" s="104" t="s">
        <v>2821</v>
      </c>
      <c r="K408" s="108">
        <v>18148115.140000001</v>
      </c>
      <c r="L408" s="108">
        <v>39096064</v>
      </c>
      <c r="M408" s="108">
        <v>3258005.3333333335</v>
      </c>
      <c r="N408" s="108">
        <v>3144100</v>
      </c>
      <c r="O408" s="108">
        <v>-113905.33333333334</v>
      </c>
      <c r="P408" s="105">
        <v>-3.4961677983747927</v>
      </c>
      <c r="Q408" s="104" t="s">
        <v>2891</v>
      </c>
    </row>
    <row r="409" spans="1:17" ht="24.75" hidden="1" customHeight="1">
      <c r="A409" s="103">
        <v>44135</v>
      </c>
      <c r="B409" s="104" t="s">
        <v>16</v>
      </c>
      <c r="C409" s="104" t="s">
        <v>2019</v>
      </c>
      <c r="D409" s="104" t="s">
        <v>483</v>
      </c>
      <c r="E409" s="104" t="s">
        <v>484</v>
      </c>
      <c r="F409" s="104" t="s">
        <v>2839</v>
      </c>
      <c r="G409" s="104" t="s">
        <v>2909</v>
      </c>
      <c r="H409" s="104" t="s">
        <v>2895</v>
      </c>
      <c r="I409" s="116" t="s">
        <v>2822</v>
      </c>
      <c r="J409" s="104" t="s">
        <v>2846</v>
      </c>
      <c r="K409" s="108">
        <v>5983538.4699999997</v>
      </c>
      <c r="L409" s="108">
        <v>9589160</v>
      </c>
      <c r="M409" s="108">
        <v>799096.66666666663</v>
      </c>
      <c r="N409" s="108">
        <v>819447</v>
      </c>
      <c r="O409" s="108">
        <v>20350.333333333336</v>
      </c>
      <c r="P409" s="105">
        <v>2.546667278468604</v>
      </c>
      <c r="Q409" s="104" t="s">
        <v>2890</v>
      </c>
    </row>
    <row r="410" spans="1:17" ht="24.75" hidden="1" customHeight="1">
      <c r="A410" s="103">
        <v>44135</v>
      </c>
      <c r="B410" s="104" t="s">
        <v>16</v>
      </c>
      <c r="C410" s="104" t="s">
        <v>2019</v>
      </c>
      <c r="D410" s="104" t="s">
        <v>483</v>
      </c>
      <c r="E410" s="104" t="s">
        <v>484</v>
      </c>
      <c r="F410" s="104" t="s">
        <v>2839</v>
      </c>
      <c r="G410" s="104" t="s">
        <v>2909</v>
      </c>
      <c r="H410" s="104" t="s">
        <v>2895</v>
      </c>
      <c r="I410" s="116" t="s">
        <v>2823</v>
      </c>
      <c r="J410" s="104" t="s">
        <v>2824</v>
      </c>
      <c r="K410" s="108">
        <v>7796726.4400000004</v>
      </c>
      <c r="L410" s="108">
        <v>14832000</v>
      </c>
      <c r="M410" s="108">
        <v>1236000</v>
      </c>
      <c r="N410" s="108">
        <v>1529346</v>
      </c>
      <c r="O410" s="108">
        <v>293346</v>
      </c>
      <c r="P410" s="105">
        <v>23.733495145631068</v>
      </c>
      <c r="Q410" s="104" t="s">
        <v>2890</v>
      </c>
    </row>
    <row r="411" spans="1:17" ht="24.75" hidden="1" customHeight="1">
      <c r="A411" s="103">
        <v>44135</v>
      </c>
      <c r="B411" s="104" t="s">
        <v>16</v>
      </c>
      <c r="C411" s="104" t="s">
        <v>2019</v>
      </c>
      <c r="D411" s="104" t="s">
        <v>483</v>
      </c>
      <c r="E411" s="104" t="s">
        <v>484</v>
      </c>
      <c r="F411" s="104" t="s">
        <v>2839</v>
      </c>
      <c r="G411" s="104" t="s">
        <v>2909</v>
      </c>
      <c r="H411" s="104" t="s">
        <v>2895</v>
      </c>
      <c r="I411" s="116" t="s">
        <v>2825</v>
      </c>
      <c r="J411" s="104" t="s">
        <v>2826</v>
      </c>
      <c r="K411" s="108">
        <v>1270424.74</v>
      </c>
      <c r="L411" s="108">
        <v>2462529.6800000002</v>
      </c>
      <c r="M411" s="108">
        <v>205210.8066666667</v>
      </c>
      <c r="N411" s="108">
        <v>246965.54</v>
      </c>
      <c r="O411" s="108">
        <v>41754.733333333337</v>
      </c>
      <c r="P411" s="105">
        <v>20.347239022922153</v>
      </c>
      <c r="Q411" s="104" t="s">
        <v>2890</v>
      </c>
    </row>
    <row r="412" spans="1:17" ht="24.75" hidden="1" customHeight="1">
      <c r="A412" s="103">
        <v>44135</v>
      </c>
      <c r="B412" s="104" t="s">
        <v>16</v>
      </c>
      <c r="C412" s="104" t="s">
        <v>2019</v>
      </c>
      <c r="D412" s="104" t="s">
        <v>483</v>
      </c>
      <c r="E412" s="104" t="s">
        <v>484</v>
      </c>
      <c r="F412" s="104" t="s">
        <v>2839</v>
      </c>
      <c r="G412" s="104" t="s">
        <v>2909</v>
      </c>
      <c r="H412" s="104" t="s">
        <v>2895</v>
      </c>
      <c r="I412" s="116" t="s">
        <v>2827</v>
      </c>
      <c r="J412" s="104" t="s">
        <v>2828</v>
      </c>
      <c r="K412" s="108">
        <v>2538316.0099999998</v>
      </c>
      <c r="L412" s="108">
        <v>3081367.67</v>
      </c>
      <c r="M412" s="108">
        <v>256780.63916666669</v>
      </c>
      <c r="N412" s="108">
        <v>321478.39</v>
      </c>
      <c r="O412" s="108">
        <v>64697.750833333339</v>
      </c>
      <c r="P412" s="105">
        <v>25.195727778892415</v>
      </c>
      <c r="Q412" s="104" t="s">
        <v>2890</v>
      </c>
    </row>
    <row r="413" spans="1:17" ht="24.75" hidden="1" customHeight="1">
      <c r="A413" s="103">
        <v>44135</v>
      </c>
      <c r="B413" s="104" t="s">
        <v>16</v>
      </c>
      <c r="C413" s="104" t="s">
        <v>2019</v>
      </c>
      <c r="D413" s="104" t="s">
        <v>483</v>
      </c>
      <c r="E413" s="104" t="s">
        <v>484</v>
      </c>
      <c r="F413" s="104" t="s">
        <v>2839</v>
      </c>
      <c r="G413" s="104" t="s">
        <v>2909</v>
      </c>
      <c r="H413" s="104" t="s">
        <v>2895</v>
      </c>
      <c r="I413" s="116" t="s">
        <v>2829</v>
      </c>
      <c r="J413" s="104" t="s">
        <v>2830</v>
      </c>
      <c r="K413" s="108">
        <v>1456001.52</v>
      </c>
      <c r="L413" s="108">
        <v>2406000</v>
      </c>
      <c r="M413" s="108">
        <v>200500</v>
      </c>
      <c r="N413" s="108">
        <v>470766.19</v>
      </c>
      <c r="O413" s="108">
        <v>270266.19</v>
      </c>
      <c r="P413" s="105">
        <v>134.79610473815461</v>
      </c>
      <c r="Q413" s="104" t="s">
        <v>2890</v>
      </c>
    </row>
    <row r="414" spans="1:17" ht="24.75" hidden="1" customHeight="1">
      <c r="A414" s="103">
        <v>44135</v>
      </c>
      <c r="B414" s="104" t="s">
        <v>16</v>
      </c>
      <c r="C414" s="104" t="s">
        <v>2019</v>
      </c>
      <c r="D414" s="104" t="s">
        <v>483</v>
      </c>
      <c r="E414" s="104" t="s">
        <v>484</v>
      </c>
      <c r="F414" s="104" t="s">
        <v>2839</v>
      </c>
      <c r="G414" s="104" t="s">
        <v>2909</v>
      </c>
      <c r="H414" s="104" t="s">
        <v>2895</v>
      </c>
      <c r="I414" s="116" t="s">
        <v>2831</v>
      </c>
      <c r="J414" s="104" t="s">
        <v>2832</v>
      </c>
      <c r="K414" s="108">
        <v>1783285.74</v>
      </c>
      <c r="L414" s="108">
        <v>3254504</v>
      </c>
      <c r="M414" s="108">
        <v>271208.66666666669</v>
      </c>
      <c r="N414" s="108">
        <v>231606.37999999998</v>
      </c>
      <c r="O414" s="108">
        <v>-39602.286666666667</v>
      </c>
      <c r="P414" s="105">
        <v>-14.60214644074796</v>
      </c>
      <c r="Q414" s="104" t="s">
        <v>2891</v>
      </c>
    </row>
    <row r="415" spans="1:17" ht="24.75" hidden="1" customHeight="1">
      <c r="A415" s="103">
        <v>44135</v>
      </c>
      <c r="B415" s="104" t="s">
        <v>16</v>
      </c>
      <c r="C415" s="104" t="s">
        <v>2019</v>
      </c>
      <c r="D415" s="104" t="s">
        <v>483</v>
      </c>
      <c r="E415" s="104" t="s">
        <v>484</v>
      </c>
      <c r="F415" s="104" t="s">
        <v>2839</v>
      </c>
      <c r="G415" s="104" t="s">
        <v>2909</v>
      </c>
      <c r="H415" s="104" t="s">
        <v>2895</v>
      </c>
      <c r="I415" s="116" t="s">
        <v>2833</v>
      </c>
      <c r="J415" s="104" t="s">
        <v>2834</v>
      </c>
      <c r="K415" s="108">
        <v>5408601.6799999997</v>
      </c>
      <c r="L415" s="108">
        <v>7700634.1399999997</v>
      </c>
      <c r="M415" s="108">
        <v>641719.51166666672</v>
      </c>
      <c r="N415" s="108">
        <v>620601.94000000006</v>
      </c>
      <c r="O415" s="108">
        <v>-21117.57166666667</v>
      </c>
      <c r="P415" s="105">
        <v>-3.2907791149781858</v>
      </c>
      <c r="Q415" s="104" t="s">
        <v>2891</v>
      </c>
    </row>
    <row r="416" spans="1:17" ht="24.75" hidden="1" customHeight="1">
      <c r="A416" s="103">
        <v>44135</v>
      </c>
      <c r="B416" s="104" t="s">
        <v>16</v>
      </c>
      <c r="C416" s="104" t="s">
        <v>2019</v>
      </c>
      <c r="D416" s="104" t="s">
        <v>483</v>
      </c>
      <c r="E416" s="104" t="s">
        <v>484</v>
      </c>
      <c r="F416" s="104" t="s">
        <v>2839</v>
      </c>
      <c r="G416" s="104" t="s">
        <v>2909</v>
      </c>
      <c r="H416" s="104" t="s">
        <v>2895</v>
      </c>
      <c r="I416" s="116" t="s">
        <v>2835</v>
      </c>
      <c r="J416" s="104" t="s">
        <v>2836</v>
      </c>
      <c r="K416" s="108">
        <v>0</v>
      </c>
      <c r="L416" s="108">
        <v>0</v>
      </c>
      <c r="M416" s="108">
        <v>0</v>
      </c>
      <c r="N416" s="108">
        <v>0</v>
      </c>
      <c r="O416" s="108">
        <v>0</v>
      </c>
      <c r="P416" s="106"/>
      <c r="Q416" s="104" t="s">
        <v>2890</v>
      </c>
    </row>
    <row r="417" spans="1:17" ht="24.75" hidden="1" customHeight="1">
      <c r="A417" s="103">
        <v>44135</v>
      </c>
      <c r="B417" s="104" t="s">
        <v>16</v>
      </c>
      <c r="C417" s="104" t="s">
        <v>2019</v>
      </c>
      <c r="D417" s="104" t="s">
        <v>483</v>
      </c>
      <c r="E417" s="104" t="s">
        <v>484</v>
      </c>
      <c r="F417" s="104" t="s">
        <v>2839</v>
      </c>
      <c r="G417" s="104" t="s">
        <v>2909</v>
      </c>
      <c r="H417" s="104" t="s">
        <v>2895</v>
      </c>
      <c r="I417" s="116" t="s">
        <v>2837</v>
      </c>
      <c r="J417" s="104" t="s">
        <v>2838</v>
      </c>
      <c r="K417" s="108">
        <v>9226298.8499999996</v>
      </c>
      <c r="L417" s="108">
        <v>18900000</v>
      </c>
      <c r="M417" s="108">
        <v>1575000</v>
      </c>
      <c r="N417" s="108">
        <v>482570</v>
      </c>
      <c r="O417" s="108">
        <v>-1092430</v>
      </c>
      <c r="P417" s="105">
        <v>-69.360634920634922</v>
      </c>
      <c r="Q417" s="104" t="s">
        <v>2891</v>
      </c>
    </row>
    <row r="418" spans="1:17" ht="24.75" hidden="1" customHeight="1">
      <c r="A418" s="103">
        <v>44135</v>
      </c>
      <c r="B418" s="104" t="s">
        <v>16</v>
      </c>
      <c r="C418" s="104" t="s">
        <v>2019</v>
      </c>
      <c r="D418" s="104" t="s">
        <v>483</v>
      </c>
      <c r="E418" s="104" t="s">
        <v>484</v>
      </c>
      <c r="F418" s="104" t="s">
        <v>2839</v>
      </c>
      <c r="G418" s="104" t="s">
        <v>2909</v>
      </c>
      <c r="H418" s="104" t="s">
        <v>2895</v>
      </c>
      <c r="I418" s="116" t="s">
        <v>2872</v>
      </c>
      <c r="J418" s="104" t="s">
        <v>2873</v>
      </c>
      <c r="K418" s="108">
        <v>0</v>
      </c>
      <c r="L418" s="108">
        <v>0</v>
      </c>
      <c r="M418" s="108">
        <v>0</v>
      </c>
      <c r="N418" s="108">
        <v>0</v>
      </c>
      <c r="O418" s="108">
        <v>0</v>
      </c>
      <c r="P418" s="106"/>
      <c r="Q418" s="104" t="s">
        <v>2890</v>
      </c>
    </row>
    <row r="419" spans="1:17" ht="24.75" hidden="1" customHeight="1">
      <c r="A419" s="103">
        <v>44135</v>
      </c>
      <c r="B419" s="104" t="s">
        <v>16</v>
      </c>
      <c r="C419" s="104" t="s">
        <v>2019</v>
      </c>
      <c r="D419" s="104" t="s">
        <v>483</v>
      </c>
      <c r="E419" s="104" t="s">
        <v>484</v>
      </c>
      <c r="F419" s="104" t="s">
        <v>2911</v>
      </c>
      <c r="G419" s="104" t="s">
        <v>2910</v>
      </c>
      <c r="H419" s="104" t="s">
        <v>1944</v>
      </c>
      <c r="I419" s="117" t="s">
        <v>2852</v>
      </c>
      <c r="J419" s="104" t="s">
        <v>2912</v>
      </c>
      <c r="K419" s="108">
        <v>5066470.7699999996</v>
      </c>
      <c r="L419" s="108">
        <v>5066470.7699999996</v>
      </c>
      <c r="M419" s="108">
        <v>422205.89750000002</v>
      </c>
      <c r="N419" s="108">
        <v>4240012.6199999992</v>
      </c>
      <c r="O419" s="108">
        <v>3817806.7225000001</v>
      </c>
      <c r="P419" s="105">
        <v>904.25234349077266</v>
      </c>
      <c r="Q419" s="104" t="s">
        <v>2891</v>
      </c>
    </row>
    <row r="420" spans="1:17" ht="24.75" hidden="1" customHeight="1">
      <c r="A420" s="103">
        <v>44135</v>
      </c>
      <c r="B420" s="104" t="s">
        <v>16</v>
      </c>
      <c r="C420" s="104" t="s">
        <v>2019</v>
      </c>
      <c r="D420" s="104" t="s">
        <v>483</v>
      </c>
      <c r="E420" s="104" t="s">
        <v>484</v>
      </c>
      <c r="F420" s="104" t="s">
        <v>2913</v>
      </c>
      <c r="G420" s="104" t="s">
        <v>2914</v>
      </c>
      <c r="H420" s="104" t="s">
        <v>1944</v>
      </c>
      <c r="I420" s="117" t="s">
        <v>2853</v>
      </c>
      <c r="J420" s="104" t="s">
        <v>2915</v>
      </c>
      <c r="K420" s="108">
        <v>10662403.92</v>
      </c>
      <c r="L420" s="108">
        <v>10662403.92</v>
      </c>
      <c r="M420" s="108">
        <v>888533.66</v>
      </c>
      <c r="N420" s="108">
        <v>9375904.8200000003</v>
      </c>
      <c r="O420" s="108">
        <v>8487371.1600000001</v>
      </c>
      <c r="P420" s="105">
        <v>955.21098885550373</v>
      </c>
      <c r="Q420" s="104" t="s">
        <v>2891</v>
      </c>
    </row>
    <row r="421" spans="1:17" ht="24.75" hidden="1" customHeight="1">
      <c r="A421" s="103">
        <v>44135</v>
      </c>
      <c r="B421" s="104" t="s">
        <v>16</v>
      </c>
      <c r="C421" s="104" t="s">
        <v>2019</v>
      </c>
      <c r="D421" s="104" t="s">
        <v>483</v>
      </c>
      <c r="E421" s="104" t="s">
        <v>484</v>
      </c>
      <c r="F421" s="104" t="s">
        <v>2913</v>
      </c>
      <c r="G421" s="104" t="s">
        <v>2914</v>
      </c>
      <c r="H421" s="104" t="s">
        <v>1944</v>
      </c>
      <c r="I421" s="117" t="s">
        <v>2854</v>
      </c>
      <c r="J421" s="104" t="s">
        <v>2916</v>
      </c>
      <c r="K421" s="108">
        <v>18184805.420000002</v>
      </c>
      <c r="L421" s="108">
        <v>-18184805.420000002</v>
      </c>
      <c r="M421" s="108">
        <v>-1515400.4516666667</v>
      </c>
      <c r="N421" s="108">
        <v>-16790890.920000002</v>
      </c>
      <c r="O421" s="108">
        <v>-15275490.468333332</v>
      </c>
      <c r="P421" s="105">
        <v>1008.0167556722749</v>
      </c>
      <c r="Q421" s="104" t="s">
        <v>2891</v>
      </c>
    </row>
    <row r="422" spans="1:17" ht="24.75" hidden="1" customHeight="1">
      <c r="A422" s="103">
        <v>44135</v>
      </c>
      <c r="B422" s="104" t="s">
        <v>16</v>
      </c>
      <c r="C422" s="104" t="s">
        <v>2019</v>
      </c>
      <c r="D422" s="104" t="s">
        <v>485</v>
      </c>
      <c r="E422" s="104" t="s">
        <v>486</v>
      </c>
      <c r="F422" s="104" t="s">
        <v>2811</v>
      </c>
      <c r="G422" s="104" t="s">
        <v>2909</v>
      </c>
      <c r="H422" s="104" t="s">
        <v>2895</v>
      </c>
      <c r="I422" s="117" t="s">
        <v>2790</v>
      </c>
      <c r="J422" s="104" t="s">
        <v>2791</v>
      </c>
      <c r="K422" s="108">
        <v>9790056.0700000003</v>
      </c>
      <c r="L422" s="108">
        <v>19447000</v>
      </c>
      <c r="M422" s="108">
        <v>1620583.3333333335</v>
      </c>
      <c r="N422" s="108">
        <v>943489.46</v>
      </c>
      <c r="O422" s="108">
        <v>-677093.87333333329</v>
      </c>
      <c r="P422" s="105">
        <v>-41.780873553761502</v>
      </c>
      <c r="Q422" s="104" t="s">
        <v>2890</v>
      </c>
    </row>
    <row r="423" spans="1:17" ht="24.75" hidden="1" customHeight="1">
      <c r="A423" s="103">
        <v>44135</v>
      </c>
      <c r="B423" s="104" t="s">
        <v>16</v>
      </c>
      <c r="C423" s="104" t="s">
        <v>2019</v>
      </c>
      <c r="D423" s="104" t="s">
        <v>485</v>
      </c>
      <c r="E423" s="104" t="s">
        <v>486</v>
      </c>
      <c r="F423" s="104" t="s">
        <v>2811</v>
      </c>
      <c r="G423" s="104" t="s">
        <v>2909</v>
      </c>
      <c r="H423" s="104" t="s">
        <v>2895</v>
      </c>
      <c r="I423" s="117" t="s">
        <v>2792</v>
      </c>
      <c r="J423" s="104" t="s">
        <v>2793</v>
      </c>
      <c r="K423" s="108">
        <v>27044.02</v>
      </c>
      <c r="L423" s="108">
        <v>70000</v>
      </c>
      <c r="M423" s="108">
        <v>5833.333333333333</v>
      </c>
      <c r="N423" s="108">
        <v>0</v>
      </c>
      <c r="O423" s="108">
        <v>-5833.333333333333</v>
      </c>
      <c r="P423" s="105">
        <v>-100</v>
      </c>
      <c r="Q423" s="104" t="s">
        <v>2890</v>
      </c>
    </row>
    <row r="424" spans="1:17" ht="24.75" hidden="1" customHeight="1">
      <c r="A424" s="103">
        <v>44135</v>
      </c>
      <c r="B424" s="104" t="s">
        <v>16</v>
      </c>
      <c r="C424" s="104" t="s">
        <v>2019</v>
      </c>
      <c r="D424" s="104" t="s">
        <v>485</v>
      </c>
      <c r="E424" s="104" t="s">
        <v>486</v>
      </c>
      <c r="F424" s="104" t="s">
        <v>2811</v>
      </c>
      <c r="G424" s="104" t="s">
        <v>2909</v>
      </c>
      <c r="H424" s="104" t="s">
        <v>2895</v>
      </c>
      <c r="I424" s="117" t="s">
        <v>2794</v>
      </c>
      <c r="J424" s="104" t="s">
        <v>2795</v>
      </c>
      <c r="K424" s="108">
        <v>0</v>
      </c>
      <c r="L424" s="108">
        <v>1</v>
      </c>
      <c r="M424" s="108">
        <v>8.3333333333333343E-2</v>
      </c>
      <c r="N424" s="108">
        <v>0</v>
      </c>
      <c r="O424" s="108">
        <v>-8.3333333333333343E-2</v>
      </c>
      <c r="P424" s="105">
        <v>-100</v>
      </c>
      <c r="Q424" s="104" t="s">
        <v>2890</v>
      </c>
    </row>
    <row r="425" spans="1:17" ht="24.75" hidden="1" customHeight="1">
      <c r="A425" s="103">
        <v>44135</v>
      </c>
      <c r="B425" s="104" t="s">
        <v>16</v>
      </c>
      <c r="C425" s="104" t="s">
        <v>2019</v>
      </c>
      <c r="D425" s="104" t="s">
        <v>485</v>
      </c>
      <c r="E425" s="104" t="s">
        <v>486</v>
      </c>
      <c r="F425" s="104" t="s">
        <v>2811</v>
      </c>
      <c r="G425" s="104" t="s">
        <v>2909</v>
      </c>
      <c r="H425" s="104" t="s">
        <v>2895</v>
      </c>
      <c r="I425" s="117" t="s">
        <v>2865</v>
      </c>
      <c r="J425" s="104" t="s">
        <v>2796</v>
      </c>
      <c r="K425" s="108">
        <v>198829.71</v>
      </c>
      <c r="L425" s="108">
        <v>581000</v>
      </c>
      <c r="M425" s="108">
        <v>48416.666666666664</v>
      </c>
      <c r="N425" s="108">
        <v>27349.97</v>
      </c>
      <c r="O425" s="108">
        <v>-21066.696666666667</v>
      </c>
      <c r="P425" s="105">
        <v>-43.511249569707402</v>
      </c>
      <c r="Q425" s="104" t="s">
        <v>2890</v>
      </c>
    </row>
    <row r="426" spans="1:17" ht="24.75" hidden="1" customHeight="1">
      <c r="A426" s="103">
        <v>44135</v>
      </c>
      <c r="B426" s="104" t="s">
        <v>16</v>
      </c>
      <c r="C426" s="104" t="s">
        <v>2019</v>
      </c>
      <c r="D426" s="104" t="s">
        <v>485</v>
      </c>
      <c r="E426" s="104" t="s">
        <v>486</v>
      </c>
      <c r="F426" s="104" t="s">
        <v>2811</v>
      </c>
      <c r="G426" s="104" t="s">
        <v>2909</v>
      </c>
      <c r="H426" s="104" t="s">
        <v>2895</v>
      </c>
      <c r="I426" s="117" t="s">
        <v>2797</v>
      </c>
      <c r="J426" s="104" t="s">
        <v>2798</v>
      </c>
      <c r="K426" s="108">
        <v>1585727.16</v>
      </c>
      <c r="L426" s="108">
        <v>4386000</v>
      </c>
      <c r="M426" s="108">
        <v>365500</v>
      </c>
      <c r="N426" s="108">
        <v>440501.5</v>
      </c>
      <c r="O426" s="108">
        <v>75001.5</v>
      </c>
      <c r="P426" s="105">
        <v>20.520246238030097</v>
      </c>
      <c r="Q426" s="104" t="s">
        <v>2891</v>
      </c>
    </row>
    <row r="427" spans="1:17" ht="24.75" hidden="1" customHeight="1">
      <c r="A427" s="103">
        <v>44135</v>
      </c>
      <c r="B427" s="104" t="s">
        <v>16</v>
      </c>
      <c r="C427" s="104" t="s">
        <v>2019</v>
      </c>
      <c r="D427" s="104" t="s">
        <v>485</v>
      </c>
      <c r="E427" s="104" t="s">
        <v>486</v>
      </c>
      <c r="F427" s="104" t="s">
        <v>2811</v>
      </c>
      <c r="G427" s="104" t="s">
        <v>2909</v>
      </c>
      <c r="H427" s="104" t="s">
        <v>2895</v>
      </c>
      <c r="I427" s="117" t="s">
        <v>2799</v>
      </c>
      <c r="J427" s="104" t="s">
        <v>2800</v>
      </c>
      <c r="K427" s="108">
        <v>419348.72</v>
      </c>
      <c r="L427" s="108">
        <v>1170000</v>
      </c>
      <c r="M427" s="108">
        <v>97500</v>
      </c>
      <c r="N427" s="108">
        <v>181270.06</v>
      </c>
      <c r="O427" s="108">
        <v>83770.06</v>
      </c>
      <c r="P427" s="105">
        <v>85.918010256410255</v>
      </c>
      <c r="Q427" s="104" t="s">
        <v>2891</v>
      </c>
    </row>
    <row r="428" spans="1:17" ht="24.75" hidden="1" customHeight="1">
      <c r="A428" s="103">
        <v>44135</v>
      </c>
      <c r="B428" s="104" t="s">
        <v>16</v>
      </c>
      <c r="C428" s="104" t="s">
        <v>2019</v>
      </c>
      <c r="D428" s="104" t="s">
        <v>485</v>
      </c>
      <c r="E428" s="104" t="s">
        <v>486</v>
      </c>
      <c r="F428" s="104" t="s">
        <v>2811</v>
      </c>
      <c r="G428" s="104" t="s">
        <v>2909</v>
      </c>
      <c r="H428" s="104" t="s">
        <v>2895</v>
      </c>
      <c r="I428" s="117" t="s">
        <v>2801</v>
      </c>
      <c r="J428" s="104" t="s">
        <v>2802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6"/>
      <c r="Q428" s="104" t="s">
        <v>2891</v>
      </c>
    </row>
    <row r="429" spans="1:17" ht="24.75" hidden="1" customHeight="1">
      <c r="A429" s="103">
        <v>44135</v>
      </c>
      <c r="B429" s="104" t="s">
        <v>16</v>
      </c>
      <c r="C429" s="104" t="s">
        <v>2019</v>
      </c>
      <c r="D429" s="104" t="s">
        <v>485</v>
      </c>
      <c r="E429" s="104" t="s">
        <v>486</v>
      </c>
      <c r="F429" s="104" t="s">
        <v>2811</v>
      </c>
      <c r="G429" s="104" t="s">
        <v>2909</v>
      </c>
      <c r="H429" s="104" t="s">
        <v>2895</v>
      </c>
      <c r="I429" s="117" t="s">
        <v>2803</v>
      </c>
      <c r="J429" s="104" t="s">
        <v>2804</v>
      </c>
      <c r="K429" s="108">
        <v>885339.12</v>
      </c>
      <c r="L429" s="108">
        <v>2295000</v>
      </c>
      <c r="M429" s="108">
        <v>191250</v>
      </c>
      <c r="N429" s="108">
        <v>166119.25</v>
      </c>
      <c r="O429" s="108">
        <v>-25130.75</v>
      </c>
      <c r="P429" s="105">
        <v>-13.140261437908498</v>
      </c>
      <c r="Q429" s="104" t="s">
        <v>2890</v>
      </c>
    </row>
    <row r="430" spans="1:17" ht="24.75" hidden="1" customHeight="1">
      <c r="A430" s="103">
        <v>44135</v>
      </c>
      <c r="B430" s="104" t="s">
        <v>16</v>
      </c>
      <c r="C430" s="104" t="s">
        <v>2019</v>
      </c>
      <c r="D430" s="104" t="s">
        <v>485</v>
      </c>
      <c r="E430" s="104" t="s">
        <v>486</v>
      </c>
      <c r="F430" s="104" t="s">
        <v>2811</v>
      </c>
      <c r="G430" s="104" t="s">
        <v>2909</v>
      </c>
      <c r="H430" s="104" t="s">
        <v>2895</v>
      </c>
      <c r="I430" s="117" t="s">
        <v>2805</v>
      </c>
      <c r="J430" s="104" t="s">
        <v>2806</v>
      </c>
      <c r="K430" s="108">
        <v>7165177.0700000003</v>
      </c>
      <c r="L430" s="108">
        <v>21100000</v>
      </c>
      <c r="M430" s="108">
        <v>1758333.3333333333</v>
      </c>
      <c r="N430" s="108">
        <v>0</v>
      </c>
      <c r="O430" s="108">
        <v>-1758333.3333333333</v>
      </c>
      <c r="P430" s="105">
        <v>-100</v>
      </c>
      <c r="Q430" s="104" t="s">
        <v>2890</v>
      </c>
    </row>
    <row r="431" spans="1:17" ht="24.75" hidden="1" customHeight="1">
      <c r="A431" s="103">
        <v>44135</v>
      </c>
      <c r="B431" s="104" t="s">
        <v>16</v>
      </c>
      <c r="C431" s="104" t="s">
        <v>2019</v>
      </c>
      <c r="D431" s="104" t="s">
        <v>485</v>
      </c>
      <c r="E431" s="104" t="s">
        <v>486</v>
      </c>
      <c r="F431" s="104" t="s">
        <v>2811</v>
      </c>
      <c r="G431" s="104" t="s">
        <v>2909</v>
      </c>
      <c r="H431" s="104" t="s">
        <v>2895</v>
      </c>
      <c r="I431" s="117" t="s">
        <v>2807</v>
      </c>
      <c r="J431" s="104" t="s">
        <v>2808</v>
      </c>
      <c r="K431" s="108">
        <v>2346281.0099999998</v>
      </c>
      <c r="L431" s="108">
        <v>5760000</v>
      </c>
      <c r="M431" s="108">
        <v>480000</v>
      </c>
      <c r="N431" s="108">
        <v>206992.75</v>
      </c>
      <c r="O431" s="108">
        <v>-273007.25</v>
      </c>
      <c r="P431" s="105">
        <v>-56.876510416666669</v>
      </c>
      <c r="Q431" s="104" t="s">
        <v>2890</v>
      </c>
    </row>
    <row r="432" spans="1:17" ht="24.75" hidden="1" customHeight="1">
      <c r="A432" s="103">
        <v>44135</v>
      </c>
      <c r="B432" s="104" t="s">
        <v>16</v>
      </c>
      <c r="C432" s="104" t="s">
        <v>2019</v>
      </c>
      <c r="D432" s="104" t="s">
        <v>485</v>
      </c>
      <c r="E432" s="104" t="s">
        <v>486</v>
      </c>
      <c r="F432" s="104" t="s">
        <v>2811</v>
      </c>
      <c r="G432" s="104" t="s">
        <v>2909</v>
      </c>
      <c r="H432" s="104" t="s">
        <v>2895</v>
      </c>
      <c r="I432" s="117" t="s">
        <v>2870</v>
      </c>
      <c r="J432" s="104" t="s">
        <v>2871</v>
      </c>
      <c r="K432" s="108">
        <v>0</v>
      </c>
      <c r="L432" s="108">
        <v>0</v>
      </c>
      <c r="M432" s="108">
        <v>0</v>
      </c>
      <c r="N432" s="108">
        <v>0</v>
      </c>
      <c r="O432" s="108">
        <v>0</v>
      </c>
      <c r="P432" s="106"/>
      <c r="Q432" s="104" t="s">
        <v>2891</v>
      </c>
    </row>
    <row r="433" spans="1:17" ht="24.75" hidden="1" customHeight="1">
      <c r="A433" s="103">
        <v>44135</v>
      </c>
      <c r="B433" s="104" t="s">
        <v>16</v>
      </c>
      <c r="C433" s="104" t="s">
        <v>2019</v>
      </c>
      <c r="D433" s="104" t="s">
        <v>485</v>
      </c>
      <c r="E433" s="104" t="s">
        <v>486</v>
      </c>
      <c r="F433" s="104" t="s">
        <v>2811</v>
      </c>
      <c r="G433" s="104" t="s">
        <v>2909</v>
      </c>
      <c r="H433" s="104" t="s">
        <v>2895</v>
      </c>
      <c r="I433" s="117" t="s">
        <v>2809</v>
      </c>
      <c r="J433" s="104" t="s">
        <v>2810</v>
      </c>
      <c r="K433" s="108">
        <v>349769.34</v>
      </c>
      <c r="L433" s="108">
        <v>1660000</v>
      </c>
      <c r="M433" s="108">
        <v>138333.33333333334</v>
      </c>
      <c r="N433" s="108">
        <v>0</v>
      </c>
      <c r="O433" s="108">
        <v>-138333.33333333334</v>
      </c>
      <c r="P433" s="105">
        <v>-100</v>
      </c>
      <c r="Q433" s="104" t="s">
        <v>2890</v>
      </c>
    </row>
    <row r="434" spans="1:17" ht="24.75" hidden="1" customHeight="1">
      <c r="A434" s="103">
        <v>44135</v>
      </c>
      <c r="B434" s="104" t="s">
        <v>16</v>
      </c>
      <c r="C434" s="104" t="s">
        <v>2019</v>
      </c>
      <c r="D434" s="104" t="s">
        <v>485</v>
      </c>
      <c r="E434" s="104" t="s">
        <v>486</v>
      </c>
      <c r="F434" s="104" t="s">
        <v>2839</v>
      </c>
      <c r="G434" s="104" t="s">
        <v>2909</v>
      </c>
      <c r="H434" s="104" t="s">
        <v>2895</v>
      </c>
      <c r="I434" s="116" t="s">
        <v>2812</v>
      </c>
      <c r="J434" s="104" t="s">
        <v>2813</v>
      </c>
      <c r="K434" s="108">
        <v>1436560.24</v>
      </c>
      <c r="L434" s="108">
        <v>4000000</v>
      </c>
      <c r="M434" s="108">
        <v>333333.33333333337</v>
      </c>
      <c r="N434" s="108">
        <v>175082.33</v>
      </c>
      <c r="O434" s="108">
        <v>-158251.00333333336</v>
      </c>
      <c r="P434" s="105">
        <v>-47.475301000000002</v>
      </c>
      <c r="Q434" s="104" t="s">
        <v>2891</v>
      </c>
    </row>
    <row r="435" spans="1:17" ht="24.75" hidden="1" customHeight="1">
      <c r="A435" s="103">
        <v>44135</v>
      </c>
      <c r="B435" s="104" t="s">
        <v>16</v>
      </c>
      <c r="C435" s="104" t="s">
        <v>2019</v>
      </c>
      <c r="D435" s="104" t="s">
        <v>485</v>
      </c>
      <c r="E435" s="104" t="s">
        <v>486</v>
      </c>
      <c r="F435" s="104" t="s">
        <v>2839</v>
      </c>
      <c r="G435" s="104" t="s">
        <v>2909</v>
      </c>
      <c r="H435" s="104" t="s">
        <v>2895</v>
      </c>
      <c r="I435" s="116" t="s">
        <v>2814</v>
      </c>
      <c r="J435" s="104" t="s">
        <v>2815</v>
      </c>
      <c r="K435" s="108">
        <v>676716.28</v>
      </c>
      <c r="L435" s="108">
        <v>1400000</v>
      </c>
      <c r="M435" s="108">
        <v>116666.66666666667</v>
      </c>
      <c r="N435" s="108">
        <v>90262.76</v>
      </c>
      <c r="O435" s="108">
        <v>-26403.906666666666</v>
      </c>
      <c r="P435" s="105">
        <v>-22.631920000000001</v>
      </c>
      <c r="Q435" s="104" t="s">
        <v>2891</v>
      </c>
    </row>
    <row r="436" spans="1:17" ht="24.75" hidden="1" customHeight="1">
      <c r="A436" s="103">
        <v>44135</v>
      </c>
      <c r="B436" s="104" t="s">
        <v>16</v>
      </c>
      <c r="C436" s="104" t="s">
        <v>2019</v>
      </c>
      <c r="D436" s="104" t="s">
        <v>485</v>
      </c>
      <c r="E436" s="104" t="s">
        <v>486</v>
      </c>
      <c r="F436" s="104" t="s">
        <v>2839</v>
      </c>
      <c r="G436" s="104" t="s">
        <v>2909</v>
      </c>
      <c r="H436" s="104" t="s">
        <v>2895</v>
      </c>
      <c r="I436" s="116" t="s">
        <v>2816</v>
      </c>
      <c r="J436" s="104" t="s">
        <v>2817</v>
      </c>
      <c r="K436" s="108">
        <v>121694.93</v>
      </c>
      <c r="L436" s="108">
        <v>380000</v>
      </c>
      <c r="M436" s="108">
        <v>31666.666666666668</v>
      </c>
      <c r="N436" s="108">
        <v>20780</v>
      </c>
      <c r="O436" s="108">
        <v>-10886.666666666666</v>
      </c>
      <c r="P436" s="105">
        <v>-34.378947368421052</v>
      </c>
      <c r="Q436" s="104" t="s">
        <v>2891</v>
      </c>
    </row>
    <row r="437" spans="1:17" ht="24.75" hidden="1" customHeight="1">
      <c r="A437" s="103">
        <v>44135</v>
      </c>
      <c r="B437" s="104" t="s">
        <v>16</v>
      </c>
      <c r="C437" s="104" t="s">
        <v>2019</v>
      </c>
      <c r="D437" s="104" t="s">
        <v>485</v>
      </c>
      <c r="E437" s="104" t="s">
        <v>486</v>
      </c>
      <c r="F437" s="104" t="s">
        <v>2839</v>
      </c>
      <c r="G437" s="104" t="s">
        <v>2909</v>
      </c>
      <c r="H437" s="104" t="s">
        <v>2895</v>
      </c>
      <c r="I437" s="116" t="s">
        <v>2818</v>
      </c>
      <c r="J437" s="104" t="s">
        <v>2819</v>
      </c>
      <c r="K437" s="108">
        <v>642110.87</v>
      </c>
      <c r="L437" s="108">
        <v>1700000</v>
      </c>
      <c r="M437" s="108">
        <v>141666.66666666669</v>
      </c>
      <c r="N437" s="108">
        <v>132093.70000000001</v>
      </c>
      <c r="O437" s="108">
        <v>-9572.9666666666672</v>
      </c>
      <c r="P437" s="105">
        <v>-6.7573882352941181</v>
      </c>
      <c r="Q437" s="104" t="s">
        <v>2891</v>
      </c>
    </row>
    <row r="438" spans="1:17" ht="24.75" hidden="1" customHeight="1">
      <c r="A438" s="103">
        <v>44135</v>
      </c>
      <c r="B438" s="104" t="s">
        <v>16</v>
      </c>
      <c r="C438" s="104" t="s">
        <v>2019</v>
      </c>
      <c r="D438" s="104" t="s">
        <v>485</v>
      </c>
      <c r="E438" s="104" t="s">
        <v>486</v>
      </c>
      <c r="F438" s="104" t="s">
        <v>2839</v>
      </c>
      <c r="G438" s="104" t="s">
        <v>2909</v>
      </c>
      <c r="H438" s="104" t="s">
        <v>2895</v>
      </c>
      <c r="I438" s="116" t="s">
        <v>2820</v>
      </c>
      <c r="J438" s="104" t="s">
        <v>2821</v>
      </c>
      <c r="K438" s="108">
        <v>7865691.8099999996</v>
      </c>
      <c r="L438" s="108">
        <v>21100000</v>
      </c>
      <c r="M438" s="108">
        <v>1758333.3333333333</v>
      </c>
      <c r="N438" s="108">
        <v>0</v>
      </c>
      <c r="O438" s="108">
        <v>-1758333.3333333333</v>
      </c>
      <c r="P438" s="105">
        <v>-100</v>
      </c>
      <c r="Q438" s="104" t="s">
        <v>2891</v>
      </c>
    </row>
    <row r="439" spans="1:17" ht="24.75" hidden="1" customHeight="1">
      <c r="A439" s="103">
        <v>44135</v>
      </c>
      <c r="B439" s="104" t="s">
        <v>16</v>
      </c>
      <c r="C439" s="104" t="s">
        <v>2019</v>
      </c>
      <c r="D439" s="104" t="s">
        <v>485</v>
      </c>
      <c r="E439" s="104" t="s">
        <v>486</v>
      </c>
      <c r="F439" s="104" t="s">
        <v>2839</v>
      </c>
      <c r="G439" s="104" t="s">
        <v>2909</v>
      </c>
      <c r="H439" s="104" t="s">
        <v>2895</v>
      </c>
      <c r="I439" s="116" t="s">
        <v>2822</v>
      </c>
      <c r="J439" s="104" t="s">
        <v>2846</v>
      </c>
      <c r="K439" s="108">
        <v>1851039.66</v>
      </c>
      <c r="L439" s="108">
        <v>4690000</v>
      </c>
      <c r="M439" s="108">
        <v>390833.33333333337</v>
      </c>
      <c r="N439" s="108">
        <v>386197</v>
      </c>
      <c r="O439" s="108">
        <v>-4636.3333333333339</v>
      </c>
      <c r="P439" s="105">
        <v>-1.1862686567164178</v>
      </c>
      <c r="Q439" s="104" t="s">
        <v>2891</v>
      </c>
    </row>
    <row r="440" spans="1:17" ht="24.75" hidden="1" customHeight="1">
      <c r="A440" s="103">
        <v>44135</v>
      </c>
      <c r="B440" s="104" t="s">
        <v>16</v>
      </c>
      <c r="C440" s="104" t="s">
        <v>2019</v>
      </c>
      <c r="D440" s="104" t="s">
        <v>485</v>
      </c>
      <c r="E440" s="104" t="s">
        <v>486</v>
      </c>
      <c r="F440" s="104" t="s">
        <v>2839</v>
      </c>
      <c r="G440" s="104" t="s">
        <v>2909</v>
      </c>
      <c r="H440" s="104" t="s">
        <v>2895</v>
      </c>
      <c r="I440" s="116" t="s">
        <v>2823</v>
      </c>
      <c r="J440" s="104" t="s">
        <v>2824</v>
      </c>
      <c r="K440" s="108">
        <v>3982042.92</v>
      </c>
      <c r="L440" s="108">
        <v>9610000</v>
      </c>
      <c r="M440" s="108">
        <v>800833.33333333326</v>
      </c>
      <c r="N440" s="108">
        <v>701530</v>
      </c>
      <c r="O440" s="108">
        <v>-99303.333333333343</v>
      </c>
      <c r="P440" s="105">
        <v>-12.4</v>
      </c>
      <c r="Q440" s="104" t="s">
        <v>2891</v>
      </c>
    </row>
    <row r="441" spans="1:17" ht="24.75" hidden="1" customHeight="1">
      <c r="A441" s="103">
        <v>44135</v>
      </c>
      <c r="B441" s="104" t="s">
        <v>16</v>
      </c>
      <c r="C441" s="104" t="s">
        <v>2019</v>
      </c>
      <c r="D441" s="104" t="s">
        <v>485</v>
      </c>
      <c r="E441" s="104" t="s">
        <v>486</v>
      </c>
      <c r="F441" s="104" t="s">
        <v>2839</v>
      </c>
      <c r="G441" s="104" t="s">
        <v>2909</v>
      </c>
      <c r="H441" s="104" t="s">
        <v>2895</v>
      </c>
      <c r="I441" s="116" t="s">
        <v>2825</v>
      </c>
      <c r="J441" s="104" t="s">
        <v>2826</v>
      </c>
      <c r="K441" s="108">
        <v>376093.28</v>
      </c>
      <c r="L441" s="108">
        <v>1135000</v>
      </c>
      <c r="M441" s="108">
        <v>94583.333333333343</v>
      </c>
      <c r="N441" s="108">
        <v>9209</v>
      </c>
      <c r="O441" s="108">
        <v>-85374.333333333343</v>
      </c>
      <c r="P441" s="105">
        <v>-90.263612334801763</v>
      </c>
      <c r="Q441" s="104" t="s">
        <v>2891</v>
      </c>
    </row>
    <row r="442" spans="1:17" ht="24.75" hidden="1" customHeight="1">
      <c r="A442" s="103">
        <v>44135</v>
      </c>
      <c r="B442" s="104" t="s">
        <v>16</v>
      </c>
      <c r="C442" s="104" t="s">
        <v>2019</v>
      </c>
      <c r="D442" s="104" t="s">
        <v>485</v>
      </c>
      <c r="E442" s="104" t="s">
        <v>486</v>
      </c>
      <c r="F442" s="104" t="s">
        <v>2839</v>
      </c>
      <c r="G442" s="104" t="s">
        <v>2909</v>
      </c>
      <c r="H442" s="104" t="s">
        <v>2895</v>
      </c>
      <c r="I442" s="116" t="s">
        <v>2827</v>
      </c>
      <c r="J442" s="104" t="s">
        <v>2828</v>
      </c>
      <c r="K442" s="108">
        <v>1238032.47</v>
      </c>
      <c r="L442" s="108">
        <v>2560300</v>
      </c>
      <c r="M442" s="108">
        <v>213358.33333333334</v>
      </c>
      <c r="N442" s="108">
        <v>279459.34999999998</v>
      </c>
      <c r="O442" s="108">
        <v>66101.016666666677</v>
      </c>
      <c r="P442" s="105">
        <v>30.98122095066984</v>
      </c>
      <c r="Q442" s="104" t="s">
        <v>2890</v>
      </c>
    </row>
    <row r="443" spans="1:17" ht="24.75" hidden="1" customHeight="1">
      <c r="A443" s="103">
        <v>44135</v>
      </c>
      <c r="B443" s="104" t="s">
        <v>16</v>
      </c>
      <c r="C443" s="104" t="s">
        <v>2019</v>
      </c>
      <c r="D443" s="104" t="s">
        <v>485</v>
      </c>
      <c r="E443" s="104" t="s">
        <v>486</v>
      </c>
      <c r="F443" s="104" t="s">
        <v>2839</v>
      </c>
      <c r="G443" s="104" t="s">
        <v>2909</v>
      </c>
      <c r="H443" s="104" t="s">
        <v>2895</v>
      </c>
      <c r="I443" s="116" t="s">
        <v>2829</v>
      </c>
      <c r="J443" s="104" t="s">
        <v>2830</v>
      </c>
      <c r="K443" s="108">
        <v>748955.54</v>
      </c>
      <c r="L443" s="108">
        <v>1847000</v>
      </c>
      <c r="M443" s="108">
        <v>153916.66666666669</v>
      </c>
      <c r="N443" s="108">
        <v>142075.21</v>
      </c>
      <c r="O443" s="108">
        <v>-11841.456666666667</v>
      </c>
      <c r="P443" s="105">
        <v>-7.6934206821873312</v>
      </c>
      <c r="Q443" s="104" t="s">
        <v>2891</v>
      </c>
    </row>
    <row r="444" spans="1:17" ht="24.75" hidden="1" customHeight="1">
      <c r="A444" s="103">
        <v>44135</v>
      </c>
      <c r="B444" s="104" t="s">
        <v>16</v>
      </c>
      <c r="C444" s="104" t="s">
        <v>2019</v>
      </c>
      <c r="D444" s="104" t="s">
        <v>485</v>
      </c>
      <c r="E444" s="104" t="s">
        <v>486</v>
      </c>
      <c r="F444" s="104" t="s">
        <v>2839</v>
      </c>
      <c r="G444" s="104" t="s">
        <v>2909</v>
      </c>
      <c r="H444" s="104" t="s">
        <v>2895</v>
      </c>
      <c r="I444" s="116" t="s">
        <v>2831</v>
      </c>
      <c r="J444" s="104" t="s">
        <v>2832</v>
      </c>
      <c r="K444" s="108">
        <v>962552.38</v>
      </c>
      <c r="L444" s="108">
        <v>1840000</v>
      </c>
      <c r="M444" s="108">
        <v>153333.33333333334</v>
      </c>
      <c r="N444" s="108">
        <v>154403.59</v>
      </c>
      <c r="O444" s="108">
        <v>1070.2566666666667</v>
      </c>
      <c r="P444" s="105">
        <v>0.69799347826086955</v>
      </c>
      <c r="Q444" s="104" t="s">
        <v>2890</v>
      </c>
    </row>
    <row r="445" spans="1:17" ht="24.75" hidden="1" customHeight="1">
      <c r="A445" s="103">
        <v>44135</v>
      </c>
      <c r="B445" s="104" t="s">
        <v>16</v>
      </c>
      <c r="C445" s="104" t="s">
        <v>2019</v>
      </c>
      <c r="D445" s="104" t="s">
        <v>485</v>
      </c>
      <c r="E445" s="104" t="s">
        <v>486</v>
      </c>
      <c r="F445" s="104" t="s">
        <v>2839</v>
      </c>
      <c r="G445" s="104" t="s">
        <v>2909</v>
      </c>
      <c r="H445" s="104" t="s">
        <v>2895</v>
      </c>
      <c r="I445" s="116" t="s">
        <v>2833</v>
      </c>
      <c r="J445" s="104" t="s">
        <v>2834</v>
      </c>
      <c r="K445" s="108">
        <v>1835608.73</v>
      </c>
      <c r="L445" s="108">
        <v>4563770.2699999996</v>
      </c>
      <c r="M445" s="108">
        <v>380314.18916666671</v>
      </c>
      <c r="N445" s="108">
        <v>1443219.54</v>
      </c>
      <c r="O445" s="108">
        <v>1062905.3508333333</v>
      </c>
      <c r="P445" s="105">
        <v>279.48085585824197</v>
      </c>
      <c r="Q445" s="104" t="s">
        <v>2890</v>
      </c>
    </row>
    <row r="446" spans="1:17" ht="24.75" hidden="1" customHeight="1">
      <c r="A446" s="103">
        <v>44135</v>
      </c>
      <c r="B446" s="104" t="s">
        <v>16</v>
      </c>
      <c r="C446" s="104" t="s">
        <v>2019</v>
      </c>
      <c r="D446" s="104" t="s">
        <v>485</v>
      </c>
      <c r="E446" s="104" t="s">
        <v>486</v>
      </c>
      <c r="F446" s="104" t="s">
        <v>2839</v>
      </c>
      <c r="G446" s="104" t="s">
        <v>2909</v>
      </c>
      <c r="H446" s="104" t="s">
        <v>2895</v>
      </c>
      <c r="I446" s="116" t="s">
        <v>2835</v>
      </c>
      <c r="J446" s="104" t="s">
        <v>2836</v>
      </c>
      <c r="K446" s="108">
        <v>0</v>
      </c>
      <c r="L446" s="108">
        <v>0</v>
      </c>
      <c r="M446" s="108">
        <v>0</v>
      </c>
      <c r="N446" s="108">
        <v>0</v>
      </c>
      <c r="O446" s="108">
        <v>0</v>
      </c>
      <c r="P446" s="106"/>
      <c r="Q446" s="104" t="s">
        <v>2890</v>
      </c>
    </row>
    <row r="447" spans="1:17" ht="24.75" hidden="1" customHeight="1">
      <c r="A447" s="103">
        <v>44135</v>
      </c>
      <c r="B447" s="104" t="s">
        <v>16</v>
      </c>
      <c r="C447" s="104" t="s">
        <v>2019</v>
      </c>
      <c r="D447" s="104" t="s">
        <v>485</v>
      </c>
      <c r="E447" s="104" t="s">
        <v>486</v>
      </c>
      <c r="F447" s="104" t="s">
        <v>2839</v>
      </c>
      <c r="G447" s="104" t="s">
        <v>2909</v>
      </c>
      <c r="H447" s="104" t="s">
        <v>2895</v>
      </c>
      <c r="I447" s="116" t="s">
        <v>2837</v>
      </c>
      <c r="J447" s="104" t="s">
        <v>2838</v>
      </c>
      <c r="K447" s="108">
        <v>1030473.07</v>
      </c>
      <c r="L447" s="108">
        <v>1570000</v>
      </c>
      <c r="M447" s="108">
        <v>130833.33333333336</v>
      </c>
      <c r="N447" s="108">
        <v>32850</v>
      </c>
      <c r="O447" s="108">
        <v>-97983.333333333343</v>
      </c>
      <c r="P447" s="105">
        <v>-74.891719745222929</v>
      </c>
      <c r="Q447" s="104" t="s">
        <v>2891</v>
      </c>
    </row>
    <row r="448" spans="1:17" ht="24.75" hidden="1" customHeight="1">
      <c r="A448" s="103">
        <v>44135</v>
      </c>
      <c r="B448" s="104" t="s">
        <v>16</v>
      </c>
      <c r="C448" s="104" t="s">
        <v>2019</v>
      </c>
      <c r="D448" s="104" t="s">
        <v>485</v>
      </c>
      <c r="E448" s="104" t="s">
        <v>486</v>
      </c>
      <c r="F448" s="104" t="s">
        <v>2839</v>
      </c>
      <c r="G448" s="104" t="s">
        <v>2909</v>
      </c>
      <c r="H448" s="104" t="s">
        <v>2895</v>
      </c>
      <c r="I448" s="116" t="s">
        <v>2872</v>
      </c>
      <c r="J448" s="104" t="s">
        <v>2873</v>
      </c>
      <c r="K448" s="108">
        <v>0</v>
      </c>
      <c r="L448" s="108">
        <v>0</v>
      </c>
      <c r="M448" s="108">
        <v>0</v>
      </c>
      <c r="N448" s="108">
        <v>0</v>
      </c>
      <c r="O448" s="108">
        <v>0</v>
      </c>
      <c r="P448" s="106"/>
      <c r="Q448" s="104" t="s">
        <v>2890</v>
      </c>
    </row>
    <row r="449" spans="1:17" ht="24.75" hidden="1" customHeight="1">
      <c r="A449" s="103">
        <v>44135</v>
      </c>
      <c r="B449" s="104" t="s">
        <v>16</v>
      </c>
      <c r="C449" s="104" t="s">
        <v>2019</v>
      </c>
      <c r="D449" s="104" t="s">
        <v>485</v>
      </c>
      <c r="E449" s="104" t="s">
        <v>486</v>
      </c>
      <c r="F449" s="104" t="s">
        <v>2911</v>
      </c>
      <c r="G449" s="104" t="s">
        <v>2910</v>
      </c>
      <c r="H449" s="104" t="s">
        <v>1944</v>
      </c>
      <c r="I449" s="121" t="s">
        <v>2852</v>
      </c>
      <c r="J449" s="104" t="s">
        <v>2912</v>
      </c>
      <c r="K449" s="108">
        <v>-5238119.3</v>
      </c>
      <c r="L449" s="108">
        <v>-5238119.3</v>
      </c>
      <c r="M449" s="108">
        <v>-436509.94166666665</v>
      </c>
      <c r="N449" s="108">
        <v>-3545406.2199999979</v>
      </c>
      <c r="O449" s="108">
        <v>-3108896.2783333333</v>
      </c>
      <c r="P449" s="105">
        <v>712.21660300864096</v>
      </c>
      <c r="Q449" s="104" t="s">
        <v>2890</v>
      </c>
    </row>
    <row r="450" spans="1:17" ht="24.75" hidden="1" customHeight="1">
      <c r="A450" s="103">
        <v>44135</v>
      </c>
      <c r="B450" s="104" t="s">
        <v>16</v>
      </c>
      <c r="C450" s="104" t="s">
        <v>2019</v>
      </c>
      <c r="D450" s="104" t="s">
        <v>485</v>
      </c>
      <c r="E450" s="104" t="s">
        <v>486</v>
      </c>
      <c r="F450" s="104" t="s">
        <v>2913</v>
      </c>
      <c r="G450" s="104" t="s">
        <v>2914</v>
      </c>
      <c r="H450" s="104" t="s">
        <v>1944</v>
      </c>
      <c r="I450" s="121" t="s">
        <v>2853</v>
      </c>
      <c r="J450" s="104" t="s">
        <v>2915</v>
      </c>
      <c r="K450" s="108">
        <v>5380700.8700000001</v>
      </c>
      <c r="L450" s="108">
        <v>5380700.8700000001</v>
      </c>
      <c r="M450" s="108">
        <v>448391.73916666675</v>
      </c>
      <c r="N450" s="108">
        <v>5338156.5500000007</v>
      </c>
      <c r="O450" s="108">
        <v>4889764.810833334</v>
      </c>
      <c r="P450" s="105">
        <v>1090.5117966537323</v>
      </c>
      <c r="Q450" s="104" t="s">
        <v>2891</v>
      </c>
    </row>
    <row r="451" spans="1:17" ht="24.75" hidden="1" customHeight="1">
      <c r="A451" s="103">
        <v>44135</v>
      </c>
      <c r="B451" s="104" t="s">
        <v>16</v>
      </c>
      <c r="C451" s="104" t="s">
        <v>2019</v>
      </c>
      <c r="D451" s="104" t="s">
        <v>485</v>
      </c>
      <c r="E451" s="104" t="s">
        <v>486</v>
      </c>
      <c r="F451" s="104" t="s">
        <v>2913</v>
      </c>
      <c r="G451" s="104" t="s">
        <v>2914</v>
      </c>
      <c r="H451" s="104" t="s">
        <v>1944</v>
      </c>
      <c r="I451" s="121" t="s">
        <v>2854</v>
      </c>
      <c r="J451" s="104" t="s">
        <v>2916</v>
      </c>
      <c r="K451" s="108">
        <v>15987411.220000001</v>
      </c>
      <c r="L451" s="108">
        <v>-15987411.220000001</v>
      </c>
      <c r="M451" s="108">
        <v>-1332284.2683333335</v>
      </c>
      <c r="N451" s="108">
        <v>-14423873.950000003</v>
      </c>
      <c r="O451" s="108">
        <v>-13091589.681666667</v>
      </c>
      <c r="P451" s="105">
        <v>982.64236791176995</v>
      </c>
      <c r="Q451" s="104" t="s">
        <v>2891</v>
      </c>
    </row>
    <row r="452" spans="1:17" ht="24.75" customHeight="1">
      <c r="A452" s="103">
        <v>44135</v>
      </c>
      <c r="B452" s="104" t="s">
        <v>16</v>
      </c>
      <c r="C452" s="104" t="s">
        <v>2019</v>
      </c>
      <c r="D452" s="104" t="s">
        <v>487</v>
      </c>
      <c r="E452" s="104" t="s">
        <v>488</v>
      </c>
      <c r="F452" s="104" t="s">
        <v>2811</v>
      </c>
      <c r="G452" s="104" t="s">
        <v>2909</v>
      </c>
      <c r="H452" s="104" t="s">
        <v>2895</v>
      </c>
      <c r="I452" s="116" t="s">
        <v>2790</v>
      </c>
      <c r="J452" s="104" t="s">
        <v>2791</v>
      </c>
      <c r="K452" s="108">
        <v>7794554.9699999997</v>
      </c>
      <c r="L452" s="108">
        <v>21000000</v>
      </c>
      <c r="M452" s="108">
        <v>1750000</v>
      </c>
      <c r="N452" s="108">
        <v>296574.1999999999</v>
      </c>
      <c r="O452" s="108">
        <v>-1453425.8</v>
      </c>
      <c r="P452" s="105">
        <v>-83.052902857142854</v>
      </c>
      <c r="Q452" s="104" t="s">
        <v>2890</v>
      </c>
    </row>
    <row r="453" spans="1:17" ht="24.75" customHeight="1">
      <c r="A453" s="103">
        <v>44135</v>
      </c>
      <c r="B453" s="104" t="s">
        <v>16</v>
      </c>
      <c r="C453" s="104" t="s">
        <v>2019</v>
      </c>
      <c r="D453" s="104" t="s">
        <v>487</v>
      </c>
      <c r="E453" s="104" t="s">
        <v>488</v>
      </c>
      <c r="F453" s="104" t="s">
        <v>2811</v>
      </c>
      <c r="G453" s="104" t="s">
        <v>2909</v>
      </c>
      <c r="H453" s="104" t="s">
        <v>2895</v>
      </c>
      <c r="I453" s="116" t="s">
        <v>2792</v>
      </c>
      <c r="J453" s="104" t="s">
        <v>2793</v>
      </c>
      <c r="K453" s="108">
        <v>10526.15</v>
      </c>
      <c r="L453" s="108">
        <v>20000</v>
      </c>
      <c r="M453" s="108">
        <v>1666.6666666666665</v>
      </c>
      <c r="N453" s="108">
        <v>0</v>
      </c>
      <c r="O453" s="108">
        <v>-1666.6666666666665</v>
      </c>
      <c r="P453" s="105">
        <v>-100</v>
      </c>
      <c r="Q453" s="104" t="s">
        <v>2890</v>
      </c>
    </row>
    <row r="454" spans="1:17" ht="24.75" customHeight="1">
      <c r="A454" s="103">
        <v>44135</v>
      </c>
      <c r="B454" s="104" t="s">
        <v>16</v>
      </c>
      <c r="C454" s="104" t="s">
        <v>2019</v>
      </c>
      <c r="D454" s="104" t="s">
        <v>487</v>
      </c>
      <c r="E454" s="104" t="s">
        <v>488</v>
      </c>
      <c r="F454" s="104" t="s">
        <v>2811</v>
      </c>
      <c r="G454" s="104" t="s">
        <v>2909</v>
      </c>
      <c r="H454" s="104" t="s">
        <v>2895</v>
      </c>
      <c r="I454" s="116" t="s">
        <v>2794</v>
      </c>
      <c r="J454" s="104" t="s">
        <v>2795</v>
      </c>
      <c r="K454" s="108">
        <v>12409.5</v>
      </c>
      <c r="L454" s="108">
        <v>30000</v>
      </c>
      <c r="M454" s="108">
        <v>2500</v>
      </c>
      <c r="N454" s="108">
        <v>0</v>
      </c>
      <c r="O454" s="108">
        <v>-2500</v>
      </c>
      <c r="P454" s="105">
        <v>-100</v>
      </c>
      <c r="Q454" s="104" t="s">
        <v>2890</v>
      </c>
    </row>
    <row r="455" spans="1:17" ht="24.75" customHeight="1">
      <c r="A455" s="103">
        <v>44135</v>
      </c>
      <c r="B455" s="104" t="s">
        <v>16</v>
      </c>
      <c r="C455" s="104" t="s">
        <v>2019</v>
      </c>
      <c r="D455" s="104" t="s">
        <v>487</v>
      </c>
      <c r="E455" s="104" t="s">
        <v>488</v>
      </c>
      <c r="F455" s="104" t="s">
        <v>2811</v>
      </c>
      <c r="G455" s="104" t="s">
        <v>2909</v>
      </c>
      <c r="H455" s="104" t="s">
        <v>2895</v>
      </c>
      <c r="I455" s="116" t="s">
        <v>2865</v>
      </c>
      <c r="J455" s="104" t="s">
        <v>2796</v>
      </c>
      <c r="K455" s="108">
        <v>193268.3</v>
      </c>
      <c r="L455" s="108">
        <v>500000</v>
      </c>
      <c r="M455" s="108">
        <v>41666.666666666664</v>
      </c>
      <c r="N455" s="108">
        <v>48710.84</v>
      </c>
      <c r="O455" s="108">
        <v>7044.1733333333341</v>
      </c>
      <c r="P455" s="105">
        <v>16.906016000000001</v>
      </c>
      <c r="Q455" s="104" t="s">
        <v>2891</v>
      </c>
    </row>
    <row r="456" spans="1:17" ht="24.75" customHeight="1">
      <c r="A456" s="103">
        <v>44135</v>
      </c>
      <c r="B456" s="104" t="s">
        <v>16</v>
      </c>
      <c r="C456" s="104" t="s">
        <v>2019</v>
      </c>
      <c r="D456" s="104" t="s">
        <v>487</v>
      </c>
      <c r="E456" s="104" t="s">
        <v>488</v>
      </c>
      <c r="F456" s="104" t="s">
        <v>2811</v>
      </c>
      <c r="G456" s="104" t="s">
        <v>2909</v>
      </c>
      <c r="H456" s="104" t="s">
        <v>2895</v>
      </c>
      <c r="I456" s="116" t="s">
        <v>2797</v>
      </c>
      <c r="J456" s="104" t="s">
        <v>2798</v>
      </c>
      <c r="K456" s="108">
        <v>1743317.44</v>
      </c>
      <c r="L456" s="108">
        <v>5000000</v>
      </c>
      <c r="M456" s="108">
        <v>416666.66666666669</v>
      </c>
      <c r="N456" s="108">
        <v>325684.78000000003</v>
      </c>
      <c r="O456" s="108">
        <v>-90981.886666666673</v>
      </c>
      <c r="P456" s="105">
        <v>-21.835652799999998</v>
      </c>
      <c r="Q456" s="104" t="s">
        <v>2890</v>
      </c>
    </row>
    <row r="457" spans="1:17" ht="24.75" customHeight="1">
      <c r="A457" s="103">
        <v>44135</v>
      </c>
      <c r="B457" s="104" t="s">
        <v>16</v>
      </c>
      <c r="C457" s="104" t="s">
        <v>2019</v>
      </c>
      <c r="D457" s="104" t="s">
        <v>487</v>
      </c>
      <c r="E457" s="104" t="s">
        <v>488</v>
      </c>
      <c r="F457" s="104" t="s">
        <v>2811</v>
      </c>
      <c r="G457" s="104" t="s">
        <v>2909</v>
      </c>
      <c r="H457" s="104" t="s">
        <v>2895</v>
      </c>
      <c r="I457" s="116" t="s">
        <v>2799</v>
      </c>
      <c r="J457" s="104" t="s">
        <v>2800</v>
      </c>
      <c r="K457" s="108">
        <v>429650.28</v>
      </c>
      <c r="L457" s="108">
        <v>1100000</v>
      </c>
      <c r="M457" s="108">
        <v>91666.666666666672</v>
      </c>
      <c r="N457" s="108">
        <v>89121.71</v>
      </c>
      <c r="O457" s="108">
        <v>-2544.9566666666669</v>
      </c>
      <c r="P457" s="105">
        <v>-2.7763163636363637</v>
      </c>
      <c r="Q457" s="104" t="s">
        <v>2890</v>
      </c>
    </row>
    <row r="458" spans="1:17" ht="24.75" customHeight="1">
      <c r="A458" s="103">
        <v>44135</v>
      </c>
      <c r="B458" s="104" t="s">
        <v>16</v>
      </c>
      <c r="C458" s="104" t="s">
        <v>2019</v>
      </c>
      <c r="D458" s="104" t="s">
        <v>487</v>
      </c>
      <c r="E458" s="104" t="s">
        <v>488</v>
      </c>
      <c r="F458" s="104" t="s">
        <v>2811</v>
      </c>
      <c r="G458" s="104" t="s">
        <v>2909</v>
      </c>
      <c r="H458" s="104" t="s">
        <v>2895</v>
      </c>
      <c r="I458" s="116" t="s">
        <v>2801</v>
      </c>
      <c r="J458" s="104" t="s">
        <v>2802</v>
      </c>
      <c r="K458" s="108">
        <v>2690.31</v>
      </c>
      <c r="L458" s="108">
        <v>5000</v>
      </c>
      <c r="M458" s="108">
        <v>416.66666666666663</v>
      </c>
      <c r="N458" s="108">
        <v>0</v>
      </c>
      <c r="O458" s="108">
        <v>-416.66666666666663</v>
      </c>
      <c r="P458" s="105">
        <v>-100</v>
      </c>
      <c r="Q458" s="104" t="s">
        <v>2890</v>
      </c>
    </row>
    <row r="459" spans="1:17" ht="24.75" customHeight="1">
      <c r="A459" s="103">
        <v>44135</v>
      </c>
      <c r="B459" s="104" t="s">
        <v>16</v>
      </c>
      <c r="C459" s="104" t="s">
        <v>2019</v>
      </c>
      <c r="D459" s="104" t="s">
        <v>487</v>
      </c>
      <c r="E459" s="104" t="s">
        <v>488</v>
      </c>
      <c r="F459" s="104" t="s">
        <v>2811</v>
      </c>
      <c r="G459" s="104" t="s">
        <v>2909</v>
      </c>
      <c r="H459" s="104" t="s">
        <v>2895</v>
      </c>
      <c r="I459" s="116" t="s">
        <v>2803</v>
      </c>
      <c r="J459" s="104" t="s">
        <v>2804</v>
      </c>
      <c r="K459" s="108">
        <v>831402.44</v>
      </c>
      <c r="L459" s="108">
        <v>2200000</v>
      </c>
      <c r="M459" s="108">
        <v>183333.33333333334</v>
      </c>
      <c r="N459" s="108">
        <v>168031</v>
      </c>
      <c r="O459" s="108">
        <v>-15302.333333333336</v>
      </c>
      <c r="P459" s="105">
        <v>-8.3467272727272732</v>
      </c>
      <c r="Q459" s="104" t="s">
        <v>2890</v>
      </c>
    </row>
    <row r="460" spans="1:17" ht="24.75" customHeight="1">
      <c r="A460" s="103">
        <v>44135</v>
      </c>
      <c r="B460" s="104" t="s">
        <v>16</v>
      </c>
      <c r="C460" s="104" t="s">
        <v>2019</v>
      </c>
      <c r="D460" s="104" t="s">
        <v>487</v>
      </c>
      <c r="E460" s="104" t="s">
        <v>488</v>
      </c>
      <c r="F460" s="104" t="s">
        <v>2811</v>
      </c>
      <c r="G460" s="104" t="s">
        <v>2909</v>
      </c>
      <c r="H460" s="104" t="s">
        <v>2895</v>
      </c>
      <c r="I460" s="116" t="s">
        <v>2805</v>
      </c>
      <c r="J460" s="104" t="s">
        <v>2806</v>
      </c>
      <c r="K460" s="108">
        <v>9193159.5600000005</v>
      </c>
      <c r="L460" s="108">
        <v>27690000</v>
      </c>
      <c r="M460" s="108">
        <v>2307500</v>
      </c>
      <c r="N460" s="108">
        <v>2269650</v>
      </c>
      <c r="O460" s="108">
        <v>-37850</v>
      </c>
      <c r="P460" s="105">
        <v>-1.6403033586132179</v>
      </c>
      <c r="Q460" s="104" t="s">
        <v>2890</v>
      </c>
    </row>
    <row r="461" spans="1:17" ht="24.75" customHeight="1">
      <c r="A461" s="103">
        <v>44135</v>
      </c>
      <c r="B461" s="104" t="s">
        <v>16</v>
      </c>
      <c r="C461" s="104" t="s">
        <v>2019</v>
      </c>
      <c r="D461" s="104" t="s">
        <v>487</v>
      </c>
      <c r="E461" s="104" t="s">
        <v>488</v>
      </c>
      <c r="F461" s="104" t="s">
        <v>2811</v>
      </c>
      <c r="G461" s="104" t="s">
        <v>2909</v>
      </c>
      <c r="H461" s="104" t="s">
        <v>2895</v>
      </c>
      <c r="I461" s="116" t="s">
        <v>2807</v>
      </c>
      <c r="J461" s="104" t="s">
        <v>2808</v>
      </c>
      <c r="K461" s="108">
        <v>1664563.47</v>
      </c>
      <c r="L461" s="108">
        <v>4200000</v>
      </c>
      <c r="M461" s="108">
        <v>350000</v>
      </c>
      <c r="N461" s="108">
        <v>224867.11</v>
      </c>
      <c r="O461" s="108">
        <v>-125132.89</v>
      </c>
      <c r="P461" s="105">
        <v>-35.752254285714287</v>
      </c>
      <c r="Q461" s="104" t="s">
        <v>2890</v>
      </c>
    </row>
    <row r="462" spans="1:17" ht="24.75" customHeight="1">
      <c r="A462" s="103">
        <v>44135</v>
      </c>
      <c r="B462" s="104" t="s">
        <v>16</v>
      </c>
      <c r="C462" s="104" t="s">
        <v>2019</v>
      </c>
      <c r="D462" s="104" t="s">
        <v>487</v>
      </c>
      <c r="E462" s="104" t="s">
        <v>488</v>
      </c>
      <c r="F462" s="104" t="s">
        <v>2811</v>
      </c>
      <c r="G462" s="104" t="s">
        <v>2909</v>
      </c>
      <c r="H462" s="104" t="s">
        <v>2895</v>
      </c>
      <c r="I462" s="116" t="s">
        <v>2870</v>
      </c>
      <c r="J462" s="104" t="s">
        <v>2871</v>
      </c>
      <c r="K462" s="108">
        <v>0</v>
      </c>
      <c r="L462" s="111"/>
      <c r="M462" s="111"/>
      <c r="N462" s="108">
        <v>0</v>
      </c>
      <c r="O462" s="111"/>
      <c r="P462" s="106"/>
      <c r="Q462" s="104" t="s">
        <v>2917</v>
      </c>
    </row>
    <row r="463" spans="1:17" ht="24.75" customHeight="1">
      <c r="A463" s="103">
        <v>44135</v>
      </c>
      <c r="B463" s="104" t="s">
        <v>16</v>
      </c>
      <c r="C463" s="104" t="s">
        <v>2019</v>
      </c>
      <c r="D463" s="104" t="s">
        <v>487</v>
      </c>
      <c r="E463" s="104" t="s">
        <v>488</v>
      </c>
      <c r="F463" s="104" t="s">
        <v>2811</v>
      </c>
      <c r="G463" s="104" t="s">
        <v>2909</v>
      </c>
      <c r="H463" s="104" t="s">
        <v>2895</v>
      </c>
      <c r="I463" s="116" t="s">
        <v>2809</v>
      </c>
      <c r="J463" s="104" t="s">
        <v>2810</v>
      </c>
      <c r="K463" s="108">
        <v>394614.59</v>
      </c>
      <c r="L463" s="108">
        <v>396721.98</v>
      </c>
      <c r="M463" s="108">
        <v>33060.165000000001</v>
      </c>
      <c r="N463" s="108">
        <v>0</v>
      </c>
      <c r="O463" s="108">
        <v>-33060.165000000001</v>
      </c>
      <c r="P463" s="105">
        <v>-100</v>
      </c>
      <c r="Q463" s="104" t="s">
        <v>2890</v>
      </c>
    </row>
    <row r="464" spans="1:17" ht="24.75" customHeight="1">
      <c r="A464" s="103">
        <v>44135</v>
      </c>
      <c r="B464" s="104" t="s">
        <v>16</v>
      </c>
      <c r="C464" s="104" t="s">
        <v>2019</v>
      </c>
      <c r="D464" s="104" t="s">
        <v>487</v>
      </c>
      <c r="E464" s="104" t="s">
        <v>488</v>
      </c>
      <c r="F464" s="104" t="s">
        <v>2839</v>
      </c>
      <c r="G464" s="104" t="s">
        <v>2909</v>
      </c>
      <c r="H464" s="104" t="s">
        <v>2895</v>
      </c>
      <c r="I464" s="117" t="s">
        <v>2812</v>
      </c>
      <c r="J464" s="104" t="s">
        <v>2813</v>
      </c>
      <c r="K464" s="108">
        <v>1505504.47</v>
      </c>
      <c r="L464" s="108">
        <v>3990000</v>
      </c>
      <c r="M464" s="108">
        <v>332500</v>
      </c>
      <c r="N464" s="108">
        <v>33479.129999999997</v>
      </c>
      <c r="O464" s="108">
        <v>-299020.87</v>
      </c>
      <c r="P464" s="105">
        <v>-89.9310887218045</v>
      </c>
      <c r="Q464" s="104" t="s">
        <v>2891</v>
      </c>
    </row>
    <row r="465" spans="1:17" ht="24.75" customHeight="1">
      <c r="A465" s="103">
        <v>44135</v>
      </c>
      <c r="B465" s="104" t="s">
        <v>16</v>
      </c>
      <c r="C465" s="104" t="s">
        <v>2019</v>
      </c>
      <c r="D465" s="104" t="s">
        <v>487</v>
      </c>
      <c r="E465" s="104" t="s">
        <v>488</v>
      </c>
      <c r="F465" s="104" t="s">
        <v>2839</v>
      </c>
      <c r="G465" s="104" t="s">
        <v>2909</v>
      </c>
      <c r="H465" s="104" t="s">
        <v>2895</v>
      </c>
      <c r="I465" s="117" t="s">
        <v>2814</v>
      </c>
      <c r="J465" s="104" t="s">
        <v>2815</v>
      </c>
      <c r="K465" s="108">
        <v>430638.12</v>
      </c>
      <c r="L465" s="108">
        <v>1100000</v>
      </c>
      <c r="M465" s="108">
        <v>91666.666666666672</v>
      </c>
      <c r="N465" s="108">
        <v>35160.129999999997</v>
      </c>
      <c r="O465" s="108">
        <v>-56506.536666666667</v>
      </c>
      <c r="P465" s="105">
        <v>-61.643494545454544</v>
      </c>
      <c r="Q465" s="104" t="s">
        <v>2891</v>
      </c>
    </row>
    <row r="466" spans="1:17" ht="24.75" customHeight="1">
      <c r="A466" s="103">
        <v>44135</v>
      </c>
      <c r="B466" s="104" t="s">
        <v>16</v>
      </c>
      <c r="C466" s="104" t="s">
        <v>2019</v>
      </c>
      <c r="D466" s="104" t="s">
        <v>487</v>
      </c>
      <c r="E466" s="104" t="s">
        <v>488</v>
      </c>
      <c r="F466" s="104" t="s">
        <v>2839</v>
      </c>
      <c r="G466" s="104" t="s">
        <v>2909</v>
      </c>
      <c r="H466" s="104" t="s">
        <v>2895</v>
      </c>
      <c r="I466" s="117" t="s">
        <v>2816</v>
      </c>
      <c r="J466" s="104" t="s">
        <v>2817</v>
      </c>
      <c r="K466" s="108">
        <v>26366.1</v>
      </c>
      <c r="L466" s="108">
        <v>70000</v>
      </c>
      <c r="M466" s="108">
        <v>5833.333333333333</v>
      </c>
      <c r="N466" s="108">
        <v>1365</v>
      </c>
      <c r="O466" s="108">
        <v>-4468.333333333333</v>
      </c>
      <c r="P466" s="105">
        <v>-76.599999999999994</v>
      </c>
      <c r="Q466" s="104" t="s">
        <v>2891</v>
      </c>
    </row>
    <row r="467" spans="1:17" ht="24.75" customHeight="1">
      <c r="A467" s="103">
        <v>44135</v>
      </c>
      <c r="B467" s="104" t="s">
        <v>16</v>
      </c>
      <c r="C467" s="104" t="s">
        <v>2019</v>
      </c>
      <c r="D467" s="104" t="s">
        <v>487</v>
      </c>
      <c r="E467" s="104" t="s">
        <v>488</v>
      </c>
      <c r="F467" s="104" t="s">
        <v>2839</v>
      </c>
      <c r="G467" s="104" t="s">
        <v>2909</v>
      </c>
      <c r="H467" s="104" t="s">
        <v>2895</v>
      </c>
      <c r="I467" s="117" t="s">
        <v>2818</v>
      </c>
      <c r="J467" s="104" t="s">
        <v>2819</v>
      </c>
      <c r="K467" s="108">
        <v>594354.06000000006</v>
      </c>
      <c r="L467" s="108">
        <v>1575000</v>
      </c>
      <c r="M467" s="108">
        <v>131250</v>
      </c>
      <c r="N467" s="108">
        <v>131853.70000000001</v>
      </c>
      <c r="O467" s="108">
        <v>603.70000000000005</v>
      </c>
      <c r="P467" s="105">
        <v>0.45996190476190474</v>
      </c>
      <c r="Q467" s="104" t="s">
        <v>2890</v>
      </c>
    </row>
    <row r="468" spans="1:17" ht="24.75" customHeight="1">
      <c r="A468" s="103">
        <v>44135</v>
      </c>
      <c r="B468" s="104" t="s">
        <v>16</v>
      </c>
      <c r="C468" s="104" t="s">
        <v>2019</v>
      </c>
      <c r="D468" s="104" t="s">
        <v>487</v>
      </c>
      <c r="E468" s="104" t="s">
        <v>488</v>
      </c>
      <c r="F468" s="104" t="s">
        <v>2839</v>
      </c>
      <c r="G468" s="104" t="s">
        <v>2909</v>
      </c>
      <c r="H468" s="104" t="s">
        <v>2895</v>
      </c>
      <c r="I468" s="117" t="s">
        <v>2820</v>
      </c>
      <c r="J468" s="104" t="s">
        <v>2821</v>
      </c>
      <c r="K468" s="108">
        <v>9450899.4399999995</v>
      </c>
      <c r="L468" s="108">
        <v>27690000</v>
      </c>
      <c r="M468" s="108">
        <v>2307500</v>
      </c>
      <c r="N468" s="108">
        <v>2269650</v>
      </c>
      <c r="O468" s="108">
        <v>-37850</v>
      </c>
      <c r="P468" s="105">
        <v>-1.6403033586132179</v>
      </c>
      <c r="Q468" s="104" t="s">
        <v>2891</v>
      </c>
    </row>
    <row r="469" spans="1:17" ht="24.75" customHeight="1">
      <c r="A469" s="103">
        <v>44135</v>
      </c>
      <c r="B469" s="104" t="s">
        <v>16</v>
      </c>
      <c r="C469" s="104" t="s">
        <v>2019</v>
      </c>
      <c r="D469" s="104" t="s">
        <v>487</v>
      </c>
      <c r="E469" s="104" t="s">
        <v>488</v>
      </c>
      <c r="F469" s="104" t="s">
        <v>2839</v>
      </c>
      <c r="G469" s="104" t="s">
        <v>2909</v>
      </c>
      <c r="H469" s="104" t="s">
        <v>2895</v>
      </c>
      <c r="I469" s="117" t="s">
        <v>2822</v>
      </c>
      <c r="J469" s="104" t="s">
        <v>2846</v>
      </c>
      <c r="K469" s="108">
        <v>1903838.89</v>
      </c>
      <c r="L469" s="108">
        <v>5150000</v>
      </c>
      <c r="M469" s="108">
        <v>429166.66666666669</v>
      </c>
      <c r="N469" s="108">
        <v>386671.68</v>
      </c>
      <c r="O469" s="108">
        <v>-42494.986666666671</v>
      </c>
      <c r="P469" s="105">
        <v>-9.9017444660194176</v>
      </c>
      <c r="Q469" s="104" t="s">
        <v>2891</v>
      </c>
    </row>
    <row r="470" spans="1:17" ht="24.75" customHeight="1">
      <c r="A470" s="103">
        <v>44135</v>
      </c>
      <c r="B470" s="104" t="s">
        <v>16</v>
      </c>
      <c r="C470" s="104" t="s">
        <v>2019</v>
      </c>
      <c r="D470" s="104" t="s">
        <v>487</v>
      </c>
      <c r="E470" s="104" t="s">
        <v>488</v>
      </c>
      <c r="F470" s="104" t="s">
        <v>2839</v>
      </c>
      <c r="G470" s="104" t="s">
        <v>2909</v>
      </c>
      <c r="H470" s="104" t="s">
        <v>2895</v>
      </c>
      <c r="I470" s="117" t="s">
        <v>2823</v>
      </c>
      <c r="J470" s="104" t="s">
        <v>2824</v>
      </c>
      <c r="K470" s="108">
        <v>3014957.77</v>
      </c>
      <c r="L470" s="108">
        <v>8200000</v>
      </c>
      <c r="M470" s="108">
        <v>683333.33333333337</v>
      </c>
      <c r="N470" s="108">
        <v>658613.75</v>
      </c>
      <c r="O470" s="108">
        <v>-24719.583333333336</v>
      </c>
      <c r="P470" s="105">
        <v>-3.6175000000000002</v>
      </c>
      <c r="Q470" s="104" t="s">
        <v>2891</v>
      </c>
    </row>
    <row r="471" spans="1:17" ht="24.75" customHeight="1">
      <c r="A471" s="103">
        <v>44135</v>
      </c>
      <c r="B471" s="104" t="s">
        <v>16</v>
      </c>
      <c r="C471" s="104" t="s">
        <v>2019</v>
      </c>
      <c r="D471" s="104" t="s">
        <v>487</v>
      </c>
      <c r="E471" s="104" t="s">
        <v>488</v>
      </c>
      <c r="F471" s="104" t="s">
        <v>2839</v>
      </c>
      <c r="G471" s="104" t="s">
        <v>2909</v>
      </c>
      <c r="H471" s="104" t="s">
        <v>2895</v>
      </c>
      <c r="I471" s="117" t="s">
        <v>2825</v>
      </c>
      <c r="J471" s="104" t="s">
        <v>2826</v>
      </c>
      <c r="K471" s="108">
        <v>496163.21</v>
      </c>
      <c r="L471" s="108">
        <v>1400000</v>
      </c>
      <c r="M471" s="108">
        <v>116666.66666666667</v>
      </c>
      <c r="N471" s="108">
        <v>83620.900000000009</v>
      </c>
      <c r="O471" s="108">
        <v>-33045.76666666667</v>
      </c>
      <c r="P471" s="105">
        <v>-28.324942857142855</v>
      </c>
      <c r="Q471" s="104" t="s">
        <v>2891</v>
      </c>
    </row>
    <row r="472" spans="1:17" ht="24.75" customHeight="1">
      <c r="A472" s="103">
        <v>44135</v>
      </c>
      <c r="B472" s="104" t="s">
        <v>16</v>
      </c>
      <c r="C472" s="104" t="s">
        <v>2019</v>
      </c>
      <c r="D472" s="104" t="s">
        <v>487</v>
      </c>
      <c r="E472" s="104" t="s">
        <v>488</v>
      </c>
      <c r="F472" s="104" t="s">
        <v>2839</v>
      </c>
      <c r="G472" s="104" t="s">
        <v>2909</v>
      </c>
      <c r="H472" s="104" t="s">
        <v>2895</v>
      </c>
      <c r="I472" s="117" t="s">
        <v>2827</v>
      </c>
      <c r="J472" s="104" t="s">
        <v>2828</v>
      </c>
      <c r="K472" s="108">
        <v>1128663.3700000001</v>
      </c>
      <c r="L472" s="108">
        <v>2800000</v>
      </c>
      <c r="M472" s="108">
        <v>233333.33333333334</v>
      </c>
      <c r="N472" s="108">
        <v>181023.98</v>
      </c>
      <c r="O472" s="108">
        <v>-52309.35333333334</v>
      </c>
      <c r="P472" s="105">
        <v>-22.418294285714286</v>
      </c>
      <c r="Q472" s="104" t="s">
        <v>2891</v>
      </c>
    </row>
    <row r="473" spans="1:17" ht="24.75" customHeight="1">
      <c r="A473" s="103">
        <v>44135</v>
      </c>
      <c r="B473" s="104" t="s">
        <v>16</v>
      </c>
      <c r="C473" s="104" t="s">
        <v>2019</v>
      </c>
      <c r="D473" s="104" t="s">
        <v>487</v>
      </c>
      <c r="E473" s="104" t="s">
        <v>488</v>
      </c>
      <c r="F473" s="104" t="s">
        <v>2839</v>
      </c>
      <c r="G473" s="104" t="s">
        <v>2909</v>
      </c>
      <c r="H473" s="104" t="s">
        <v>2895</v>
      </c>
      <c r="I473" s="117" t="s">
        <v>2829</v>
      </c>
      <c r="J473" s="104" t="s">
        <v>2830</v>
      </c>
      <c r="K473" s="108">
        <v>565136.48</v>
      </c>
      <c r="L473" s="108">
        <v>1500000</v>
      </c>
      <c r="M473" s="108">
        <v>125000</v>
      </c>
      <c r="N473" s="108">
        <v>113086.57</v>
      </c>
      <c r="O473" s="108">
        <v>-11913.43</v>
      </c>
      <c r="P473" s="105">
        <v>-9.5307440000000003</v>
      </c>
      <c r="Q473" s="104" t="s">
        <v>2891</v>
      </c>
    </row>
    <row r="474" spans="1:17" ht="24.75" customHeight="1">
      <c r="A474" s="103">
        <v>44135</v>
      </c>
      <c r="B474" s="104" t="s">
        <v>16</v>
      </c>
      <c r="C474" s="104" t="s">
        <v>2019</v>
      </c>
      <c r="D474" s="104" t="s">
        <v>487</v>
      </c>
      <c r="E474" s="104" t="s">
        <v>488</v>
      </c>
      <c r="F474" s="104" t="s">
        <v>2839</v>
      </c>
      <c r="G474" s="104" t="s">
        <v>2909</v>
      </c>
      <c r="H474" s="104" t="s">
        <v>2895</v>
      </c>
      <c r="I474" s="117" t="s">
        <v>2831</v>
      </c>
      <c r="J474" s="104" t="s">
        <v>2832</v>
      </c>
      <c r="K474" s="108">
        <v>544715.62</v>
      </c>
      <c r="L474" s="108">
        <v>1400000</v>
      </c>
      <c r="M474" s="108">
        <v>116666.66666666667</v>
      </c>
      <c r="N474" s="108">
        <v>101878.23999999999</v>
      </c>
      <c r="O474" s="108">
        <v>-14788.426666666668</v>
      </c>
      <c r="P474" s="105">
        <v>-12.675794285714286</v>
      </c>
      <c r="Q474" s="104" t="s">
        <v>2891</v>
      </c>
    </row>
    <row r="475" spans="1:17" ht="24.75" customHeight="1">
      <c r="A475" s="103">
        <v>44135</v>
      </c>
      <c r="B475" s="104" t="s">
        <v>16</v>
      </c>
      <c r="C475" s="104" t="s">
        <v>2019</v>
      </c>
      <c r="D475" s="104" t="s">
        <v>487</v>
      </c>
      <c r="E475" s="104" t="s">
        <v>488</v>
      </c>
      <c r="F475" s="104" t="s">
        <v>2839</v>
      </c>
      <c r="G475" s="104" t="s">
        <v>2909</v>
      </c>
      <c r="H475" s="104" t="s">
        <v>2895</v>
      </c>
      <c r="I475" s="117" t="s">
        <v>2833</v>
      </c>
      <c r="J475" s="104" t="s">
        <v>2834</v>
      </c>
      <c r="K475" s="108">
        <v>1472603.02</v>
      </c>
      <c r="L475" s="108">
        <v>4000000</v>
      </c>
      <c r="M475" s="108">
        <v>333333.33333333337</v>
      </c>
      <c r="N475" s="108">
        <v>324298</v>
      </c>
      <c r="O475" s="108">
        <v>-9035.3333333333339</v>
      </c>
      <c r="P475" s="105">
        <v>-2.7105999999999999</v>
      </c>
      <c r="Q475" s="104" t="s">
        <v>2891</v>
      </c>
    </row>
    <row r="476" spans="1:17" ht="24.75" customHeight="1">
      <c r="A476" s="103">
        <v>44135</v>
      </c>
      <c r="B476" s="104" t="s">
        <v>16</v>
      </c>
      <c r="C476" s="104" t="s">
        <v>2019</v>
      </c>
      <c r="D476" s="104" t="s">
        <v>487</v>
      </c>
      <c r="E476" s="104" t="s">
        <v>488</v>
      </c>
      <c r="F476" s="104" t="s">
        <v>2839</v>
      </c>
      <c r="G476" s="104" t="s">
        <v>2909</v>
      </c>
      <c r="H476" s="104" t="s">
        <v>2895</v>
      </c>
      <c r="I476" s="117" t="s">
        <v>2835</v>
      </c>
      <c r="J476" s="104" t="s">
        <v>2836</v>
      </c>
      <c r="K476" s="108">
        <v>7337.06</v>
      </c>
      <c r="L476" s="108">
        <v>20000</v>
      </c>
      <c r="M476" s="108">
        <v>1666.6666666666665</v>
      </c>
      <c r="N476" s="108">
        <v>0</v>
      </c>
      <c r="O476" s="108">
        <v>-1666.6666666666665</v>
      </c>
      <c r="P476" s="105">
        <v>-100</v>
      </c>
      <c r="Q476" s="104" t="s">
        <v>2891</v>
      </c>
    </row>
    <row r="477" spans="1:17" ht="24.75" customHeight="1">
      <c r="A477" s="103">
        <v>44135</v>
      </c>
      <c r="B477" s="104" t="s">
        <v>16</v>
      </c>
      <c r="C477" s="104" t="s">
        <v>2019</v>
      </c>
      <c r="D477" s="104" t="s">
        <v>487</v>
      </c>
      <c r="E477" s="104" t="s">
        <v>488</v>
      </c>
      <c r="F477" s="104" t="s">
        <v>2839</v>
      </c>
      <c r="G477" s="104" t="s">
        <v>2909</v>
      </c>
      <c r="H477" s="104" t="s">
        <v>2895</v>
      </c>
      <c r="I477" s="117" t="s">
        <v>2837</v>
      </c>
      <c r="J477" s="104" t="s">
        <v>2838</v>
      </c>
      <c r="K477" s="108">
        <v>1128979.3799999999</v>
      </c>
      <c r="L477" s="108">
        <v>3000000</v>
      </c>
      <c r="M477" s="108">
        <v>250000</v>
      </c>
      <c r="N477" s="108">
        <v>37463</v>
      </c>
      <c r="O477" s="108">
        <v>-212537</v>
      </c>
      <c r="P477" s="105">
        <v>-85.014799999999994</v>
      </c>
      <c r="Q477" s="104" t="s">
        <v>2891</v>
      </c>
    </row>
    <row r="478" spans="1:17" ht="24.75" customHeight="1">
      <c r="A478" s="103">
        <v>44135</v>
      </c>
      <c r="B478" s="104" t="s">
        <v>16</v>
      </c>
      <c r="C478" s="104" t="s">
        <v>2019</v>
      </c>
      <c r="D478" s="104" t="s">
        <v>487</v>
      </c>
      <c r="E478" s="104" t="s">
        <v>488</v>
      </c>
      <c r="F478" s="104" t="s">
        <v>2839</v>
      </c>
      <c r="G478" s="104" t="s">
        <v>2909</v>
      </c>
      <c r="H478" s="104" t="s">
        <v>2895</v>
      </c>
      <c r="I478" s="117" t="s">
        <v>2872</v>
      </c>
      <c r="J478" s="104" t="s">
        <v>2873</v>
      </c>
      <c r="K478" s="108">
        <v>0</v>
      </c>
      <c r="L478" s="111"/>
      <c r="M478" s="111"/>
      <c r="N478" s="108">
        <v>0</v>
      </c>
      <c r="O478" s="111"/>
      <c r="P478" s="106"/>
      <c r="Q478" s="104" t="s">
        <v>2917</v>
      </c>
    </row>
    <row r="479" spans="1:17" ht="24.75" customHeight="1">
      <c r="A479" s="103">
        <v>44135</v>
      </c>
      <c r="B479" s="104" t="s">
        <v>16</v>
      </c>
      <c r="C479" s="104" t="s">
        <v>2019</v>
      </c>
      <c r="D479" s="104" t="s">
        <v>487</v>
      </c>
      <c r="E479" s="104" t="s">
        <v>488</v>
      </c>
      <c r="F479" s="104" t="s">
        <v>2911</v>
      </c>
      <c r="G479" s="104" t="s">
        <v>2910</v>
      </c>
      <c r="H479" s="104" t="s">
        <v>1944</v>
      </c>
      <c r="I479" s="109" t="s">
        <v>2852</v>
      </c>
      <c r="J479" s="104" t="s">
        <v>2912</v>
      </c>
      <c r="K479" s="108">
        <v>4577492.82</v>
      </c>
      <c r="L479" s="108">
        <v>4577492.82</v>
      </c>
      <c r="M479" s="108">
        <v>381457.73499999999</v>
      </c>
      <c r="N479" s="108">
        <v>5858980.54</v>
      </c>
      <c r="O479" s="108">
        <v>5477522.8049999997</v>
      </c>
      <c r="P479" s="105">
        <v>1435.9448773531881</v>
      </c>
      <c r="Q479" s="104" t="s">
        <v>2891</v>
      </c>
    </row>
    <row r="480" spans="1:17" ht="24.75" customHeight="1">
      <c r="A480" s="103">
        <v>44135</v>
      </c>
      <c r="B480" s="104" t="s">
        <v>16</v>
      </c>
      <c r="C480" s="104" t="s">
        <v>2019</v>
      </c>
      <c r="D480" s="104" t="s">
        <v>487</v>
      </c>
      <c r="E480" s="104" t="s">
        <v>488</v>
      </c>
      <c r="F480" s="104" t="s">
        <v>2913</v>
      </c>
      <c r="G480" s="104" t="s">
        <v>2914</v>
      </c>
      <c r="H480" s="104" t="s">
        <v>1944</v>
      </c>
      <c r="I480" s="109" t="s">
        <v>2853</v>
      </c>
      <c r="J480" s="104" t="s">
        <v>2915</v>
      </c>
      <c r="K480" s="108">
        <v>9025251.6600000001</v>
      </c>
      <c r="L480" s="108">
        <v>9025251.6600000001</v>
      </c>
      <c r="M480" s="108">
        <v>752104.30500000005</v>
      </c>
      <c r="N480" s="108">
        <v>8028393.4400000004</v>
      </c>
      <c r="O480" s="108">
        <v>7276289.1349999998</v>
      </c>
      <c r="P480" s="105">
        <v>967.45745059922228</v>
      </c>
      <c r="Q480" s="104" t="s">
        <v>2891</v>
      </c>
    </row>
    <row r="481" spans="1:17" ht="24.75" customHeight="1">
      <c r="A481" s="103">
        <v>44135</v>
      </c>
      <c r="B481" s="104" t="s">
        <v>16</v>
      </c>
      <c r="C481" s="104" t="s">
        <v>2019</v>
      </c>
      <c r="D481" s="104" t="s">
        <v>487</v>
      </c>
      <c r="E481" s="104" t="s">
        <v>488</v>
      </c>
      <c r="F481" s="104" t="s">
        <v>2913</v>
      </c>
      <c r="G481" s="104" t="s">
        <v>2914</v>
      </c>
      <c r="H481" s="104" t="s">
        <v>1944</v>
      </c>
      <c r="I481" s="109" t="s">
        <v>2854</v>
      </c>
      <c r="J481" s="104" t="s">
        <v>2916</v>
      </c>
      <c r="K481" s="108">
        <v>8579618.7599999998</v>
      </c>
      <c r="L481" s="108">
        <v>-8579618.7599999998</v>
      </c>
      <c r="M481" s="108">
        <v>-714968.23</v>
      </c>
      <c r="N481" s="108">
        <v>-6428889.2000000002</v>
      </c>
      <c r="O481" s="108">
        <v>-5713920.9699999997</v>
      </c>
      <c r="P481" s="105">
        <v>799.18529666695815</v>
      </c>
      <c r="Q481" s="104" t="s">
        <v>2891</v>
      </c>
    </row>
  </sheetData>
  <autoFilter ref="A1:V481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Planfin_ต.ค.63</vt:lpstr>
      <vt:lpstr>EBITDA</vt:lpstr>
      <vt:lpstr>นำเสนอ</vt:lpstr>
      <vt:lpstr>Sheet1</vt:lpstr>
      <vt:lpstr>Sheet2</vt:lpstr>
      <vt:lpstr>EBITDA!Print_Area</vt:lpstr>
      <vt:lpstr>Planfin_ต.ค.63!Print_Titles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2020-11-26T08:42:30Z</dcterms:modified>
</cp:coreProperties>
</file>